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E91" lockStructure="1" lockWindows="1"/>
  <bookViews>
    <workbookView xWindow="1290" yWindow="465" windowWidth="13170" windowHeight="11835"/>
  </bookViews>
  <sheets>
    <sheet name="CALCULATOR" sheetId="22" r:id="rId1"/>
    <sheet name="Omrekeningsfactor" sheetId="20" state="hidden" r:id="rId2"/>
  </sheets>
  <definedNames>
    <definedName name="_xlnm.Print_Area" localSheetId="0">CALCULATOR!$A$1:$J$36</definedName>
  </definedNames>
  <calcPr calcId="145621"/>
</workbook>
</file>

<file path=xl/calcChain.xml><?xml version="1.0" encoding="utf-8"?>
<calcChain xmlns="http://schemas.openxmlformats.org/spreadsheetml/2006/main">
  <c r="A7" i="20" l="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6" i="20"/>
  <c r="L8" i="22" l="1"/>
  <c r="M8" i="22" s="1"/>
  <c r="L5" i="22"/>
  <c r="N5" i="22" s="1"/>
  <c r="M6" i="22" l="1"/>
  <c r="C6" i="22" s="1"/>
  <c r="M5" i="22"/>
  <c r="P5" i="22" s="1"/>
  <c r="M9" i="22"/>
  <c r="C9" i="22" s="1"/>
  <c r="N8" i="22"/>
  <c r="H8" i="22" l="1"/>
  <c r="P8" i="22"/>
</calcChain>
</file>

<file path=xl/sharedStrings.xml><?xml version="1.0" encoding="utf-8"?>
<sst xmlns="http://schemas.openxmlformats.org/spreadsheetml/2006/main" count="97" uniqueCount="78">
  <si>
    <t>Helling</t>
  </si>
  <si>
    <t>Organisatie</t>
  </si>
  <si>
    <t>Methode</t>
  </si>
  <si>
    <t>Asafsnede</t>
  </si>
  <si>
    <t>Van:</t>
  </si>
  <si>
    <t>Naar</t>
  </si>
  <si>
    <t>µg/L</t>
  </si>
  <si>
    <t>Acces</t>
  </si>
  <si>
    <t>PROSTAATWIJZER.NL</t>
  </si>
  <si>
    <t>Disclaimer</t>
  </si>
  <si>
    <t>selectie 1</t>
  </si>
  <si>
    <t>Delectie 2</t>
  </si>
  <si>
    <t>Een initiatief van het Catharina ziekenhuis Eindhoven</t>
  </si>
  <si>
    <t>Antoni van Leeuwenhoek (NKI)</t>
  </si>
  <si>
    <t>Bernhoven</t>
  </si>
  <si>
    <t>Bronovo</t>
  </si>
  <si>
    <t>Canisius-Wilhelmina</t>
  </si>
  <si>
    <t>Diagnostiek voor U</t>
  </si>
  <si>
    <t>EDC Apeldoorn</t>
  </si>
  <si>
    <t>Elkerliek ziekenhuis</t>
  </si>
  <si>
    <t>Erusmus MC</t>
  </si>
  <si>
    <t>Gelre Apeldoorn</t>
  </si>
  <si>
    <t>Gelre Zutphen</t>
  </si>
  <si>
    <t>Groene Hart Ziekenhuis</t>
  </si>
  <si>
    <t>Jeroen Bosch Ziekenhuis</t>
  </si>
  <si>
    <t>Lange Land Ziekenhuis</t>
  </si>
  <si>
    <t>Laurentius</t>
  </si>
  <si>
    <t>LUMC</t>
  </si>
  <si>
    <t>Meander Medish Centrum</t>
  </si>
  <si>
    <t>Medlon Medisch Spectrum</t>
  </si>
  <si>
    <t>Máxima Medisch Centrum</t>
  </si>
  <si>
    <t>Radboud UMC</t>
  </si>
  <si>
    <t>SHL-Groep</t>
  </si>
  <si>
    <t>Sint Anna ziekenhuis</t>
  </si>
  <si>
    <t>Sint Antonius</t>
  </si>
  <si>
    <t>Sint Elisabeth</t>
  </si>
  <si>
    <t>Sint Jans Gasthuis</t>
  </si>
  <si>
    <t>STAR MDC</t>
  </si>
  <si>
    <t>UMC Groningen</t>
  </si>
  <si>
    <t>UMC Utrecht</t>
  </si>
  <si>
    <t>Abbott Architect</t>
  </si>
  <si>
    <t>Beckman Coulter DxI (Hybritech)</t>
  </si>
  <si>
    <t>Beckman Coulter DxI (WHO)</t>
  </si>
  <si>
    <t>Roche Modular/Cobas</t>
  </si>
  <si>
    <t>Siemens Centaur</t>
  </si>
  <si>
    <t>Siemens Dimension Vista</t>
  </si>
  <si>
    <t>Siemens Immulite</t>
  </si>
  <si>
    <t>Roche Cobas 6000</t>
  </si>
  <si>
    <t>Siemens Immulite 2000</t>
  </si>
  <si>
    <t>Siemens Immulite 2000 XPI</t>
  </si>
  <si>
    <t>Beckman Coulter Dxl600</t>
  </si>
  <si>
    <t>Roche Cobas 8000</t>
  </si>
  <si>
    <t>Roche Cobas e602</t>
  </si>
  <si>
    <t>Siemens Centaur XP</t>
  </si>
  <si>
    <t>Abbott Architect i2000</t>
  </si>
  <si>
    <t>Beckman DxI-Quick</t>
  </si>
  <si>
    <t>Abbott Architect i1000</t>
  </si>
  <si>
    <t>Roche Modular E170</t>
  </si>
  <si>
    <t>Siemens Dimension Vista 1500</t>
  </si>
  <si>
    <t>Abbott Architect 2000 I</t>
  </si>
  <si>
    <t>Roche Modular</t>
  </si>
  <si>
    <t>Siemens Centaur CP</t>
  </si>
  <si>
    <t>Beckman Coulter DXI-800</t>
  </si>
  <si>
    <t>Abbott Architect i2000SR</t>
  </si>
  <si>
    <t>Beckman Coulter DXI 800</t>
  </si>
  <si>
    <t>Apparaatgemiddelde (n=7)</t>
  </si>
  <si>
    <t>Apparaatgemiddelde (n=13)</t>
  </si>
  <si>
    <t>Apparaatgemiddelde (n=3)</t>
  </si>
  <si>
    <t>Apparaatgemiddelde (n=2)</t>
  </si>
  <si>
    <t>(n=1)</t>
  </si>
  <si>
    <t>CATHARINA ZIEKENHUIS EINDHOVEN</t>
  </si>
  <si>
    <t>---</t>
  </si>
  <si>
    <t>Amphia ziekenhuis (Roche)</t>
  </si>
  <si>
    <t>Amphia ziekenhuis (Siemens)</t>
  </si>
  <si>
    <t>Deze PSA omrekencalculator is enkel bedoeld om een globale indruk te krijgen hoe een PSA uit een ander instituut zich verhoudt tot de PSA waarde in het eigen instituut. De omrekenfactoren zijn mei 2015 vastgesteld en kunnen in de tijd en na methodewijzigingen veranderen. Bovendien kunnen er patiënt-specifieke factoren zijn die methode-afhankelijk de PSA concentratie beïnvloeden. Het Catharina ziekenhuis Eindhoven kan derhalve op geen enkele wijze verantwoordelijk dragen ten aanzien van de interpretatie en juistheid van de omgerekende concentraties.</t>
  </si>
  <si>
    <t>Deelnemende organisaties:</t>
  </si>
  <si>
    <t>Gebasseerd op 3 pools + biorad + randox</t>
  </si>
  <si>
    <t>PSA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</si>
</sst>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name val="Arial"/>
    </font>
    <font>
      <sz val="8"/>
      <name val="Arial"/>
      <family val="2"/>
    </font>
    <font>
      <b/>
      <sz val="10"/>
      <name val="Arial"/>
      <family val="2"/>
    </font>
    <font>
      <sz val="14"/>
      <name val="Arial"/>
      <family val="2"/>
    </font>
    <font>
      <sz val="8"/>
      <color indexed="22"/>
      <name val="Arial"/>
      <family val="2"/>
    </font>
    <font>
      <sz val="10"/>
      <name val="Calibri"/>
      <family val="2"/>
    </font>
    <font>
      <sz val="16"/>
      <name val="Calibri"/>
      <family val="2"/>
    </font>
    <font>
      <sz val="8"/>
      <color indexed="22"/>
      <name val="Calibri"/>
      <family val="2"/>
    </font>
    <font>
      <sz val="8.1999999999999993"/>
      <name val="Calibri"/>
      <family val="2"/>
    </font>
    <font>
      <sz val="24"/>
      <name val="Calibri"/>
      <family val="2"/>
    </font>
    <font>
      <b/>
      <sz val="10"/>
      <color indexed="22"/>
      <name val="Calibri"/>
      <family val="2"/>
    </font>
    <font>
      <sz val="10"/>
      <color indexed="22"/>
      <name val="Calibri"/>
      <family val="2"/>
    </font>
    <font>
      <sz val="8"/>
      <color indexed="9"/>
      <name val="Calibri"/>
      <family val="2"/>
    </font>
    <font>
      <sz val="10"/>
      <color indexed="10"/>
      <name val="Calibri"/>
      <family val="2"/>
    </font>
    <font>
      <sz val="9"/>
      <color indexed="23"/>
      <name val="Calibri"/>
      <family val="2"/>
    </font>
    <font>
      <b/>
      <sz val="11"/>
      <color theme="1"/>
      <name val="Calibri"/>
      <family val="2"/>
    </font>
    <font>
      <sz val="11"/>
      <color theme="1"/>
      <name val="Calibri"/>
      <family val="2"/>
      <scheme val="minor"/>
    </font>
    <font>
      <sz val="10"/>
      <name val="Arial"/>
      <family val="2"/>
    </font>
    <font>
      <sz val="10"/>
      <color rgb="FFFF0000"/>
      <name val="Calibri"/>
      <family val="2"/>
    </font>
    <font>
      <sz val="8.1999999999999993"/>
      <color rgb="FFFF0000"/>
      <name val="Calibri"/>
      <family val="2"/>
    </font>
    <font>
      <sz val="7"/>
      <color rgb="FFFF0000"/>
      <name val="Calibri"/>
      <family val="2"/>
    </font>
    <font>
      <sz val="10"/>
      <color theme="0"/>
      <name val="Calibri"/>
      <family val="2"/>
    </font>
    <font>
      <u/>
      <sz val="10"/>
      <color rgb="FF522583"/>
      <name val="Arial"/>
      <family val="2"/>
    </font>
    <font>
      <sz val="24.2"/>
      <color theme="1"/>
      <name val="Arial"/>
      <family val="2"/>
    </font>
    <font>
      <sz val="11"/>
      <color rgb="FF00718F"/>
      <name val="Verdana"/>
      <family val="2"/>
    </font>
    <font>
      <sz val="10"/>
      <color rgb="FF1961AB"/>
      <name val="Arial"/>
      <family val="2"/>
    </font>
    <font>
      <sz val="14"/>
      <color rgb="FF222222"/>
      <name val="Arial"/>
      <family val="2"/>
    </font>
    <font>
      <sz val="10"/>
      <color rgb="FF333333"/>
      <name val="Calibri"/>
      <family val="2"/>
    </font>
    <font>
      <u/>
      <sz val="9"/>
      <color rgb="FF6F320E"/>
      <name val="Arial"/>
      <family val="2"/>
    </font>
    <font>
      <b/>
      <sz val="24"/>
      <color rgb="FF525252"/>
      <name val="Arial"/>
      <family val="2"/>
    </font>
    <font>
      <sz val="9"/>
      <color rgb="FF114DB2"/>
      <name val="Arial"/>
      <family val="2"/>
    </font>
    <font>
      <u/>
      <sz val="10"/>
      <color rgb="FF0092B7"/>
      <name val="Verdana"/>
      <family val="2"/>
    </font>
    <font>
      <sz val="11"/>
      <color rgb="FF428BCA"/>
      <name val="Arial"/>
      <family val="2"/>
    </font>
  </fonts>
  <fills count="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6" fillId="0" borderId="0"/>
  </cellStyleXfs>
  <cellXfs count="63">
    <xf numFmtId="0" fontId="0" fillId="0" borderId="0" xfId="0"/>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indent="1"/>
    </xf>
    <xf numFmtId="0" fontId="3" fillId="0" borderId="1" xfId="0" applyFont="1" applyBorder="1" applyAlignment="1">
      <alignment horizontal="left" vertical="center" indent="1"/>
    </xf>
    <xf numFmtId="0" fontId="5" fillId="0" borderId="0" xfId="0" applyFont="1"/>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0" xfId="0" applyFont="1" applyAlignment="1">
      <alignment horizontal="left" indent="1"/>
    </xf>
    <xf numFmtId="0" fontId="5" fillId="2" borderId="9" xfId="0" applyFont="1" applyFill="1" applyBorder="1"/>
    <xf numFmtId="0" fontId="5" fillId="2" borderId="2" xfId="0" applyFont="1" applyFill="1" applyBorder="1"/>
    <xf numFmtId="0" fontId="5" fillId="2" borderId="3" xfId="0" applyFont="1" applyFill="1" applyBorder="1"/>
    <xf numFmtId="0" fontId="5" fillId="2" borderId="4" xfId="0" applyFont="1" applyFill="1" applyBorder="1" applyAlignment="1">
      <alignment horizontal="left" vertical="center" indent="1"/>
    </xf>
    <xf numFmtId="0" fontId="5" fillId="2" borderId="0" xfId="0" applyFont="1" applyFill="1" applyBorder="1"/>
    <xf numFmtId="0" fontId="6" fillId="2" borderId="5"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5" xfId="0" applyFont="1" applyFill="1" applyBorder="1" applyAlignment="1">
      <alignment horizontal="left" indent="1"/>
    </xf>
    <xf numFmtId="0" fontId="5" fillId="2" borderId="6" xfId="0" applyFont="1" applyFill="1" applyBorder="1" applyAlignment="1">
      <alignment horizontal="left" indent="1"/>
    </xf>
    <xf numFmtId="0" fontId="5" fillId="2" borderId="7" xfId="0" applyFont="1" applyFill="1" applyBorder="1"/>
    <xf numFmtId="0" fontId="5" fillId="2" borderId="8" xfId="0" applyFont="1" applyFill="1" applyBorder="1"/>
    <xf numFmtId="0" fontId="12" fillId="2" borderId="0" xfId="0" applyFont="1" applyFill="1" applyBorder="1" applyAlignment="1">
      <alignment vertical="top"/>
    </xf>
    <xf numFmtId="0" fontId="5" fillId="2" borderId="0" xfId="0" applyFont="1" applyFill="1" applyBorder="1" applyAlignment="1">
      <alignment vertical="top"/>
    </xf>
    <xf numFmtId="0" fontId="12" fillId="2" borderId="7" xfId="0" applyFont="1" applyFill="1" applyBorder="1" applyAlignment="1">
      <alignment vertical="top"/>
    </xf>
    <xf numFmtId="0" fontId="3" fillId="0" borderId="0" xfId="0" applyFont="1" applyFill="1" applyBorder="1" applyAlignment="1">
      <alignment horizontal="left" vertical="center" indent="1"/>
    </xf>
    <xf numFmtId="0" fontId="13" fillId="0" borderId="0" xfId="0" applyFont="1"/>
    <xf numFmtId="0" fontId="14" fillId="0" borderId="9" xfId="0" applyFont="1" applyBorder="1" applyAlignment="1">
      <alignment horizontal="left" indent="1"/>
    </xf>
    <xf numFmtId="0" fontId="7" fillId="0" borderId="0" xfId="0" applyFont="1"/>
    <xf numFmtId="0" fontId="16" fillId="0" borderId="1" xfId="1" applyBorder="1"/>
    <xf numFmtId="0" fontId="17" fillId="0" borderId="0" xfId="0" applyFont="1"/>
    <xf numFmtId="0" fontId="16" fillId="0" borderId="0" xfId="1" applyBorder="1"/>
    <xf numFmtId="0" fontId="16" fillId="0" borderId="0" xfId="1" quotePrefix="1" applyBorder="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15"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164" fontId="6" fillId="4" borderId="10" xfId="0" applyNumberFormat="1" applyFont="1" applyFill="1" applyBorder="1" applyAlignment="1" applyProtection="1">
      <alignment horizontal="right" vertical="center" indent="1"/>
      <protection locked="0"/>
    </xf>
    <xf numFmtId="164" fontId="5" fillId="2" borderId="0" xfId="0" applyNumberFormat="1" applyFont="1" applyFill="1" applyBorder="1" applyAlignment="1">
      <alignment horizontal="right" indent="1"/>
    </xf>
    <xf numFmtId="164" fontId="6" fillId="3" borderId="10" xfId="0" applyNumberFormat="1" applyFont="1" applyFill="1" applyBorder="1" applyAlignment="1">
      <alignment horizontal="right" vertical="center" indent="1"/>
    </xf>
    <xf numFmtId="0" fontId="0" fillId="0" borderId="1" xfId="0" applyBorder="1"/>
    <xf numFmtId="0" fontId="7" fillId="0" borderId="0" xfId="0" applyFont="1" applyAlignment="1">
      <alignment wrapText="1"/>
    </xf>
    <xf numFmtId="0" fontId="4" fillId="0" borderId="0" xfId="0" applyFont="1" applyAlignment="1"/>
  </cellXfs>
  <cellStyles count="2">
    <cellStyle name="Standaard" xfId="0" builtinId="0"/>
    <cellStyle name="Standaard 2" xfId="1"/>
  </cellStyles>
  <dxfs count="1">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0" dropStyle="combo" dx="16" fmlaLink="Omrekeningsfactor!$C$46" fmlaRange="Omrekeningsfactor!$B$5:$B$44" sel="7" val="6"/>
</file>

<file path=xl/ctrlProps/ctrlProp2.xml><?xml version="1.0" encoding="utf-8"?>
<formControlPr xmlns="http://schemas.microsoft.com/office/spreadsheetml/2009/9/main" objectType="Drop" dropLines="10" dropStyle="combo" dx="16" fmlaLink="Omrekeningsfactor!$C$47" fmlaRange="Omrekeningsfactor!$B$5:$B$44" sel="40" val="30"/>
</file>

<file path=xl/drawings/_rels/drawing1.xml.rels><?xml version="1.0" encoding="UTF-8" standalone="yes"?>
<Relationships xmlns="http://schemas.openxmlformats.org/package/2006/relationships"><Relationship Id="rId13" Type="http://schemas.openxmlformats.org/officeDocument/2006/relationships/image" Target="../media/image7.png"/><Relationship Id="rId18" Type="http://schemas.openxmlformats.org/officeDocument/2006/relationships/image" Target="../media/image10.jpeg"/><Relationship Id="rId26" Type="http://schemas.openxmlformats.org/officeDocument/2006/relationships/image" Target="../media/image15.png"/><Relationship Id="rId39" Type="http://schemas.openxmlformats.org/officeDocument/2006/relationships/hyperlink" Target="https://www.radboudumc.nl/" TargetMode="External"/><Relationship Id="rId3" Type="http://schemas.openxmlformats.org/officeDocument/2006/relationships/hyperlink" Target="http://www.elkerliek.nl/Elkerliek" TargetMode="External"/><Relationship Id="rId21" Type="http://schemas.openxmlformats.org/officeDocument/2006/relationships/image" Target="../media/image12.gif"/><Relationship Id="rId34" Type="http://schemas.openxmlformats.org/officeDocument/2006/relationships/hyperlink" Target="http://www.medlon.nl/" TargetMode="External"/><Relationship Id="rId42" Type="http://schemas.openxmlformats.org/officeDocument/2006/relationships/image" Target="../media/image23.png"/><Relationship Id="rId47" Type="http://schemas.openxmlformats.org/officeDocument/2006/relationships/hyperlink" Target="http://www.star-mdc.nl" TargetMode="External"/><Relationship Id="rId50" Type="http://schemas.openxmlformats.org/officeDocument/2006/relationships/image" Target="../media/image27.png"/><Relationship Id="rId7" Type="http://schemas.openxmlformats.org/officeDocument/2006/relationships/hyperlink" Target="http://www.bernhoven.nl/" TargetMode="External"/><Relationship Id="rId12" Type="http://schemas.openxmlformats.org/officeDocument/2006/relationships/hyperlink" Target="https://www.jeroenboschziekenhuis.nl/Publicaties/100073/Welkom-bij-het-Jeroen-Bosch-ziekenhuis" TargetMode="External"/><Relationship Id="rId17" Type="http://schemas.openxmlformats.org/officeDocument/2006/relationships/image" Target="../media/image9.png"/><Relationship Id="rId25" Type="http://schemas.openxmlformats.org/officeDocument/2006/relationships/hyperlink" Target="http://www.gelreziekenhuizen.nl/Gelreziekenhuizen" TargetMode="External"/><Relationship Id="rId33" Type="http://schemas.openxmlformats.org/officeDocument/2006/relationships/image" Target="../media/image19.png"/><Relationship Id="rId38" Type="http://schemas.openxmlformats.org/officeDocument/2006/relationships/image" Target="../media/image21.jpeg"/><Relationship Id="rId46" Type="http://schemas.openxmlformats.org/officeDocument/2006/relationships/image" Target="../media/image25.png"/><Relationship Id="rId2" Type="http://schemas.openxmlformats.org/officeDocument/2006/relationships/image" Target="../media/image1.jpeg"/><Relationship Id="rId16" Type="http://schemas.openxmlformats.org/officeDocument/2006/relationships/hyperlink" Target="http://www.mmc.nl/" TargetMode="External"/><Relationship Id="rId20" Type="http://schemas.openxmlformats.org/officeDocument/2006/relationships/image" Target="../media/image11.png"/><Relationship Id="rId29" Type="http://schemas.openxmlformats.org/officeDocument/2006/relationships/hyperlink" Target="http://www.google.nl/imgres?imgurl=https://yt3.ggpht.com/-KDyT-2W1geE/AAAAAAAAAAI/AAAAAAAAAAA/fJH43FQfTGg/s900-c-k-no/photo.jpg&amp;imgrefurl=https://www.youtube.com/user/erasmusmc&amp;h=900&amp;w=900&amp;tbnid=MG29opYYrUG3lM:&amp;docid=4i_hF4nIzoRFdM&amp;ei=glwFVp2lNsW1UeKyisAG&amp;tbm=isch&amp;ved=0CD8QMygKMApqFQoTCJ3u8Pa0ksgCFcVaFAodYpkCaA" TargetMode="External"/><Relationship Id="rId41" Type="http://schemas.openxmlformats.org/officeDocument/2006/relationships/hyperlink" Target="https://www.shl-groep.nl/" TargetMode="External"/><Relationship Id="rId54" Type="http://schemas.openxmlformats.org/officeDocument/2006/relationships/image" Target="../media/image29.png"/><Relationship Id="rId1" Type="http://schemas.openxmlformats.org/officeDocument/2006/relationships/hyperlink" Target="http://www.catharinaziekenhuis.nl/" TargetMode="External"/><Relationship Id="rId6" Type="http://schemas.openxmlformats.org/officeDocument/2006/relationships/image" Target="../media/image3.jpeg"/><Relationship Id="rId11" Type="http://schemas.openxmlformats.org/officeDocument/2006/relationships/image" Target="../media/image6.png"/><Relationship Id="rId24" Type="http://schemas.openxmlformats.org/officeDocument/2006/relationships/image" Target="../media/image14.png"/><Relationship Id="rId32" Type="http://schemas.openxmlformats.org/officeDocument/2006/relationships/image" Target="../media/image18.png"/><Relationship Id="rId37" Type="http://schemas.openxmlformats.org/officeDocument/2006/relationships/hyperlink" Target="http://www.meandermc.nl/" TargetMode="External"/><Relationship Id="rId40" Type="http://schemas.openxmlformats.org/officeDocument/2006/relationships/image" Target="../media/image22.png"/><Relationship Id="rId45" Type="http://schemas.openxmlformats.org/officeDocument/2006/relationships/hyperlink" Target="http://www.sjgweert.nl/home" TargetMode="External"/><Relationship Id="rId53" Type="http://schemas.openxmlformats.org/officeDocument/2006/relationships/hyperlink" Target="http://www.langeland.nl/" TargetMode="External"/><Relationship Id="rId5" Type="http://schemas.openxmlformats.org/officeDocument/2006/relationships/hyperlink" Target="http://www.st-anna.nl/ziekenhuis.html" TargetMode="External"/><Relationship Id="rId15" Type="http://schemas.openxmlformats.org/officeDocument/2006/relationships/image" Target="../media/image8.png"/><Relationship Id="rId23" Type="http://schemas.openxmlformats.org/officeDocument/2006/relationships/image" Target="../media/image13.png"/><Relationship Id="rId28" Type="http://schemas.openxmlformats.org/officeDocument/2006/relationships/image" Target="../media/image16.png"/><Relationship Id="rId36" Type="http://schemas.openxmlformats.org/officeDocument/2006/relationships/hyperlink" Target="http://www.google.nl/imgres?imgurl=http://www.psawaarde.nl/wp-content/uploads/2014/09/logo-meander.jpg&amp;imgrefurl=http://www.ouderenjournaal.nl/utrecht/2015/01/08/goede-stomazorg-meander-medisch-centrum/&amp;h=338&amp;w=638&amp;tbnid=5sNbyMpLBCZyZM:&amp;docid=Xb5yW9_RvChNHM&amp;ei=rF0FVuqwNoiFUaLToZAN&amp;tbm=isch&amp;ved=0CCQQMygEMARqFQoTCOq2_YS2ksgCFYhCFAodomkI0g" TargetMode="External"/><Relationship Id="rId49" Type="http://schemas.openxmlformats.org/officeDocument/2006/relationships/hyperlink" Target="https://www.umcg.nl/NL" TargetMode="External"/><Relationship Id="rId10" Type="http://schemas.openxmlformats.org/officeDocument/2006/relationships/image" Target="../media/image5.png"/><Relationship Id="rId19" Type="http://schemas.openxmlformats.org/officeDocument/2006/relationships/hyperlink" Target="http://www.avl.nl/" TargetMode="External"/><Relationship Id="rId31" Type="http://schemas.openxmlformats.org/officeDocument/2006/relationships/hyperlink" Target="https://www.lumc.nl/" TargetMode="External"/><Relationship Id="rId44" Type="http://schemas.openxmlformats.org/officeDocument/2006/relationships/image" Target="../media/image24.jpeg"/><Relationship Id="rId52" Type="http://schemas.openxmlformats.org/officeDocument/2006/relationships/image" Target="../media/image28.png"/><Relationship Id="rId4" Type="http://schemas.openxmlformats.org/officeDocument/2006/relationships/image" Target="../media/image2.png"/><Relationship Id="rId9" Type="http://schemas.openxmlformats.org/officeDocument/2006/relationships/hyperlink" Target="http://www.elisabeth.nl/" TargetMode="External"/><Relationship Id="rId14" Type="http://schemas.openxmlformats.org/officeDocument/2006/relationships/hyperlink" Target="http://www.diagnostiekvooru.nl/" TargetMode="External"/><Relationship Id="rId22" Type="http://schemas.openxmlformats.org/officeDocument/2006/relationships/hyperlink" Target="https://www.bronovo.nl/" TargetMode="External"/><Relationship Id="rId27" Type="http://schemas.openxmlformats.org/officeDocument/2006/relationships/hyperlink" Target="http://www.ghz.nl/" TargetMode="External"/><Relationship Id="rId30" Type="http://schemas.openxmlformats.org/officeDocument/2006/relationships/image" Target="../media/image17.png"/><Relationship Id="rId35" Type="http://schemas.openxmlformats.org/officeDocument/2006/relationships/image" Target="../media/image20.png"/><Relationship Id="rId43" Type="http://schemas.openxmlformats.org/officeDocument/2006/relationships/hyperlink" Target="http://www.antoniusziekenhuis.nl" TargetMode="External"/><Relationship Id="rId48" Type="http://schemas.openxmlformats.org/officeDocument/2006/relationships/image" Target="../media/image26.png"/><Relationship Id="rId8" Type="http://schemas.openxmlformats.org/officeDocument/2006/relationships/image" Target="../media/image4.gif"/><Relationship Id="rId51" Type="http://schemas.openxmlformats.org/officeDocument/2006/relationships/hyperlink" Target="http://www.umcutrecht.nl/nl/" TargetMode="External"/></Relationships>
</file>

<file path=xl/drawings/drawing1.xml><?xml version="1.0" encoding="utf-8"?>
<xdr:wsDr xmlns:xdr="http://schemas.openxmlformats.org/drawingml/2006/spreadsheetDrawing" xmlns:a="http://schemas.openxmlformats.org/drawingml/2006/main">
  <xdr:twoCellAnchor>
    <xdr:from>
      <xdr:col>1</xdr:col>
      <xdr:colOff>161925</xdr:colOff>
      <xdr:row>13</xdr:row>
      <xdr:rowOff>0</xdr:rowOff>
    </xdr:from>
    <xdr:to>
      <xdr:col>2</xdr:col>
      <xdr:colOff>495300</xdr:colOff>
      <xdr:row>15</xdr:row>
      <xdr:rowOff>38100</xdr:rowOff>
    </xdr:to>
    <xdr:pic>
      <xdr:nvPicPr>
        <xdr:cNvPr id="150583" name="Picture 17">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0859" t="6036" r="2768" b="83836"/>
        <a:stretch>
          <a:fillRect/>
        </a:stretch>
      </xdr:blipFill>
      <xdr:spPr bwMode="auto">
        <a:xfrm>
          <a:off x="323850" y="2609850"/>
          <a:ext cx="809625" cy="36195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161925</xdr:rowOff>
        </xdr:from>
        <xdr:to>
          <xdr:col>6</xdr:col>
          <xdr:colOff>209550</xdr:colOff>
          <xdr:row>4</xdr:row>
          <xdr:rowOff>323850</xdr:rowOff>
        </xdr:to>
        <xdr:sp macro="" textlink="">
          <xdr:nvSpPr>
            <xdr:cNvPr id="150529" name="Drop Down 1" hidden="1">
              <a:extLst>
                <a:ext uri="{63B3BB69-23CF-44E3-9099-C40C66FF867C}">
                  <a14:compatExt spid="_x0000_s150529"/>
                </a:ext>
              </a:extLst>
            </xdr:cNvPr>
            <xdr:cNvSpPr/>
          </xdr:nvSpPr>
          <xdr:spPr>
            <a:xfrm>
              <a:off x="0" y="0"/>
              <a:ext cx="0" cy="0"/>
            </a:xfrm>
            <a:prstGeom prst="rect">
              <a:avLst/>
            </a:prstGeom>
          </xdr:spPr>
        </xdr:sp>
        <xdr:clientData/>
      </xdr:twoCellAnchor>
    </mc:Choice>
    <mc:Fallback/>
  </mc:AlternateContent>
  <xdr:twoCellAnchor editAs="oneCell">
    <xdr:from>
      <xdr:col>5</xdr:col>
      <xdr:colOff>104775</xdr:colOff>
      <xdr:row>12</xdr:row>
      <xdr:rowOff>114300</xdr:rowOff>
    </xdr:from>
    <xdr:to>
      <xdr:col>6</xdr:col>
      <xdr:colOff>314325</xdr:colOff>
      <xdr:row>13</xdr:row>
      <xdr:rowOff>142875</xdr:rowOff>
    </xdr:to>
    <xdr:pic>
      <xdr:nvPicPr>
        <xdr:cNvPr id="150584" name="Picture 2" descr="elkerliek ziekenhuis">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71750" y="2600325"/>
          <a:ext cx="819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66675</xdr:colOff>
      <xdr:row>14</xdr:row>
      <xdr:rowOff>47625</xdr:rowOff>
    </xdr:from>
    <xdr:to>
      <xdr:col>6</xdr:col>
      <xdr:colOff>295275</xdr:colOff>
      <xdr:row>16</xdr:row>
      <xdr:rowOff>28575</xdr:rowOff>
    </xdr:to>
    <xdr:pic>
      <xdr:nvPicPr>
        <xdr:cNvPr id="150585" name="Picture 3" descr="St. Anna ziekenhuis">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33650" y="2819400"/>
          <a:ext cx="838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495300</xdr:colOff>
      <xdr:row>12</xdr:row>
      <xdr:rowOff>133350</xdr:rowOff>
    </xdr:from>
    <xdr:to>
      <xdr:col>7</xdr:col>
      <xdr:colOff>333375</xdr:colOff>
      <xdr:row>15</xdr:row>
      <xdr:rowOff>142875</xdr:rowOff>
    </xdr:to>
    <xdr:pic>
      <xdr:nvPicPr>
        <xdr:cNvPr id="150586" name="Picture 4" descr="Bernhoven_logo-animated-200px">
          <a:hlinkClick xmlns:r="http://schemas.openxmlformats.org/officeDocument/2006/relationships" r:id="rId7"/>
        </xdr:cNvPr>
        <xdr:cNvPicPr>
          <a:picLocks noChangeAspect="1" noChangeArrowheads="1" noCrop="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571875" y="2609850"/>
          <a:ext cx="4476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33</xdr:row>
      <xdr:rowOff>0</xdr:rowOff>
    </xdr:from>
    <xdr:to>
      <xdr:col>15</xdr:col>
      <xdr:colOff>352424</xdr:colOff>
      <xdr:row>35</xdr:row>
      <xdr:rowOff>57150</xdr:rowOff>
    </xdr:to>
    <xdr:pic>
      <xdr:nvPicPr>
        <xdr:cNvPr id="150587" name="Picture 6" descr="St. Elisabeth Ziekenhuis - naar homepag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10325" y="6334125"/>
          <a:ext cx="2924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31</xdr:row>
      <xdr:rowOff>0</xdr:rowOff>
    </xdr:from>
    <xdr:to>
      <xdr:col>15</xdr:col>
      <xdr:colOff>352424</xdr:colOff>
      <xdr:row>33</xdr:row>
      <xdr:rowOff>57150</xdr:rowOff>
    </xdr:to>
    <xdr:pic>
      <xdr:nvPicPr>
        <xdr:cNvPr id="150588" name="Picture 7" descr="St. Elisabeth Ziekenhuis - naar homepag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10325" y="6010275"/>
          <a:ext cx="2924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123825</xdr:colOff>
      <xdr:row>14</xdr:row>
      <xdr:rowOff>28575</xdr:rowOff>
    </xdr:from>
    <xdr:to>
      <xdr:col>8</xdr:col>
      <xdr:colOff>895350</xdr:colOff>
      <xdr:row>15</xdr:row>
      <xdr:rowOff>123825</xdr:rowOff>
    </xdr:to>
    <xdr:pic>
      <xdr:nvPicPr>
        <xdr:cNvPr id="150589" name="il_fi" descr="Logo%20St">
          <a:hlinkClick xmlns:r="http://schemas.openxmlformats.org/officeDocument/2006/relationships" r:id="rId9"/>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286250" y="2800350"/>
          <a:ext cx="771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14</xdr:row>
      <xdr:rowOff>123825</xdr:rowOff>
    </xdr:from>
    <xdr:to>
      <xdr:col>4</xdr:col>
      <xdr:colOff>447675</xdr:colOff>
      <xdr:row>16</xdr:row>
      <xdr:rowOff>57150</xdr:rowOff>
    </xdr:to>
    <xdr:pic>
      <xdr:nvPicPr>
        <xdr:cNvPr id="150590" name="logo" descr="Jeroen Bosch ziekenhuis">
          <a:hlinkClick xmlns:r="http://schemas.openxmlformats.org/officeDocument/2006/relationships" r:id="rId12"/>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352550" y="2895600"/>
          <a:ext cx="952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466725</xdr:colOff>
      <xdr:row>12</xdr:row>
      <xdr:rowOff>114300</xdr:rowOff>
    </xdr:from>
    <xdr:to>
      <xdr:col>8</xdr:col>
      <xdr:colOff>568081</xdr:colOff>
      <xdr:row>13</xdr:row>
      <xdr:rowOff>133350</xdr:rowOff>
    </xdr:to>
    <xdr:pic>
      <xdr:nvPicPr>
        <xdr:cNvPr id="150591" name="il_fi" descr="diagnostiek_voor_u">
          <a:hlinkClick xmlns:r="http://schemas.openxmlformats.org/officeDocument/2006/relationships" r:id="rId14"/>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152900" y="2600325"/>
          <a:ext cx="923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133350</xdr:rowOff>
        </xdr:from>
        <xdr:to>
          <xdr:col>6</xdr:col>
          <xdr:colOff>219075</xdr:colOff>
          <xdr:row>7</xdr:row>
          <xdr:rowOff>323850</xdr:rowOff>
        </xdr:to>
        <xdr:sp macro="" textlink="">
          <xdr:nvSpPr>
            <xdr:cNvPr id="150543" name="Drop Down 15" hidden="1">
              <a:extLst>
                <a:ext uri="{63B3BB69-23CF-44E3-9099-C40C66FF867C}">
                  <a14:compatExt spid="_x0000_s150543"/>
                </a:ext>
              </a:extLst>
            </xdr:cNvPr>
            <xdr:cNvSpPr/>
          </xdr:nvSpPr>
          <xdr:spPr>
            <a:xfrm>
              <a:off x="0" y="0"/>
              <a:ext cx="0" cy="0"/>
            </a:xfrm>
            <a:prstGeom prst="rect">
              <a:avLst/>
            </a:prstGeom>
          </xdr:spPr>
        </xdr:sp>
        <xdr:clientData/>
      </xdr:twoCellAnchor>
    </mc:Choice>
    <mc:Fallback/>
  </mc:AlternateContent>
  <xdr:twoCellAnchor editAs="oneCell">
    <xdr:from>
      <xdr:col>3</xdr:col>
      <xdr:colOff>123825</xdr:colOff>
      <xdr:row>12</xdr:row>
      <xdr:rowOff>114300</xdr:rowOff>
    </xdr:from>
    <xdr:to>
      <xdr:col>4</xdr:col>
      <xdr:colOff>266700</xdr:colOff>
      <xdr:row>14</xdr:row>
      <xdr:rowOff>66675</xdr:rowOff>
    </xdr:to>
    <xdr:pic>
      <xdr:nvPicPr>
        <xdr:cNvPr id="150592" name="Picture 19" descr="Maxima Medisch Centrum">
          <a:hlinkClick xmlns:r="http://schemas.openxmlformats.org/officeDocument/2006/relationships" r:id="rId16" tooltip="home"/>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371600" y="2600325"/>
          <a:ext cx="752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0</xdr:row>
      <xdr:rowOff>66675</xdr:rowOff>
    </xdr:from>
    <xdr:to>
      <xdr:col>3</xdr:col>
      <xdr:colOff>85725</xdr:colOff>
      <xdr:row>2</xdr:row>
      <xdr:rowOff>38100</xdr:rowOff>
    </xdr:to>
    <xdr:pic>
      <xdr:nvPicPr>
        <xdr:cNvPr id="150593" name="Picture 21"/>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l="81949" t="6041" r="2792" b="83450"/>
        <a:stretch>
          <a:fillRect/>
        </a:stretch>
      </xdr:blipFill>
      <xdr:spPr bwMode="auto">
        <a:xfrm>
          <a:off x="190500" y="66675"/>
          <a:ext cx="1143000" cy="54292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8</xdr:col>
      <xdr:colOff>238125</xdr:colOff>
      <xdr:row>16</xdr:row>
      <xdr:rowOff>1000125</xdr:rowOff>
    </xdr:from>
    <xdr:to>
      <xdr:col>8</xdr:col>
      <xdr:colOff>903103</xdr:colOff>
      <xdr:row>16</xdr:row>
      <xdr:rowOff>1362075</xdr:rowOff>
    </xdr:to>
    <xdr:pic>
      <xdr:nvPicPr>
        <xdr:cNvPr id="15" name="Afbeelding 14" descr="Antoni van Leeuwenhoek Ziekenhuis">
          <a:hlinkClick xmlns:r="http://schemas.openxmlformats.org/officeDocument/2006/relationships" r:id="rId19" tooltip="Naar de homepage van Antoni van Leeuwenhoek Ziekenhuis"/>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29150" y="4095750"/>
          <a:ext cx="664978"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57151</xdr:colOff>
      <xdr:row>16</xdr:row>
      <xdr:rowOff>876300</xdr:rowOff>
    </xdr:from>
    <xdr:to>
      <xdr:col>6</xdr:col>
      <xdr:colOff>465589</xdr:colOff>
      <xdr:row>16</xdr:row>
      <xdr:rowOff>1171575</xdr:rowOff>
    </xdr:to>
    <xdr:pic>
      <xdr:nvPicPr>
        <xdr:cNvPr id="16" name="Afbeelding 15" descr="http://www.amphia.nl/_layouts/amphia/images/logo.gif"/>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524126" y="3971925"/>
          <a:ext cx="1018038"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419100</xdr:colOff>
      <xdr:row>16</xdr:row>
      <xdr:rowOff>590055</xdr:rowOff>
    </xdr:from>
    <xdr:to>
      <xdr:col>8</xdr:col>
      <xdr:colOff>781050</xdr:colOff>
      <xdr:row>16</xdr:row>
      <xdr:rowOff>925809</xdr:rowOff>
    </xdr:to>
    <xdr:pic>
      <xdr:nvPicPr>
        <xdr:cNvPr id="17" name="Afbeelding 16" descr="Bronovo logo">
          <a:hlinkClick xmlns:r="http://schemas.openxmlformats.org/officeDocument/2006/relationships" r:id="rId22"/>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4810125" y="3685680"/>
          <a:ext cx="361950" cy="335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181460</xdr:colOff>
      <xdr:row>15</xdr:row>
      <xdr:rowOff>150326</xdr:rowOff>
    </xdr:from>
    <xdr:to>
      <xdr:col>2</xdr:col>
      <xdr:colOff>322161</xdr:colOff>
      <xdr:row>16</xdr:row>
      <xdr:rowOff>247651</xdr:rowOff>
    </xdr:to>
    <xdr:pic>
      <xdr:nvPicPr>
        <xdr:cNvPr id="18" name="Afbeelding 17" descr="CWZ - Canisius Wilhelmina Ziekenhuis"/>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343385" y="3084026"/>
          <a:ext cx="616951" cy="25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16</xdr:row>
      <xdr:rowOff>452621</xdr:rowOff>
    </xdr:from>
    <xdr:to>
      <xdr:col>3</xdr:col>
      <xdr:colOff>0</xdr:colOff>
      <xdr:row>16</xdr:row>
      <xdr:rowOff>650340</xdr:rowOff>
    </xdr:to>
    <xdr:pic>
      <xdr:nvPicPr>
        <xdr:cNvPr id="19" name="Afbeelding 18" descr="Gelre ziekenhuizen">
          <a:hlinkClick xmlns:r="http://schemas.openxmlformats.org/officeDocument/2006/relationships" r:id="rId25"/>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276225" y="3548246"/>
          <a:ext cx="971550" cy="197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123828</xdr:colOff>
      <xdr:row>16</xdr:row>
      <xdr:rowOff>857250</xdr:rowOff>
    </xdr:from>
    <xdr:to>
      <xdr:col>3</xdr:col>
      <xdr:colOff>152401</xdr:colOff>
      <xdr:row>16</xdr:row>
      <xdr:rowOff>1028700</xdr:rowOff>
    </xdr:to>
    <xdr:pic>
      <xdr:nvPicPr>
        <xdr:cNvPr id="20" name="Afbeelding 19" descr="Logo het Groene Hart Ziekenhuis">
          <a:hlinkClick xmlns:r="http://schemas.openxmlformats.org/officeDocument/2006/relationships" r:id="rId27" tooltip="Ga naar de homepagina van het Groene Hart Ziekenhuis."/>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85753" y="3952875"/>
          <a:ext cx="111442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58</xdr:row>
      <xdr:rowOff>0</xdr:rowOff>
    </xdr:from>
    <xdr:to>
      <xdr:col>16</xdr:col>
      <xdr:colOff>304800</xdr:colOff>
      <xdr:row>59</xdr:row>
      <xdr:rowOff>76200</xdr:rowOff>
    </xdr:to>
    <xdr:sp macro="" textlink="">
      <xdr:nvSpPr>
        <xdr:cNvPr id="21" name="AutoShape 7" descr="Afbeeldingsresultaat voor erasmus mc">
          <a:hlinkClick xmlns:r="http://schemas.openxmlformats.org/officeDocument/2006/relationships" r:id="rId29"/>
        </xdr:cNvPr>
        <xdr:cNvSpPr>
          <a:spLocks noChangeAspect="1" noChangeArrowheads="1"/>
        </xdr:cNvSpPr>
      </xdr:nvSpPr>
      <xdr:spPr bwMode="auto">
        <a:xfrm>
          <a:off x="11925300"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254000</xdr:colOff>
      <xdr:row>16</xdr:row>
      <xdr:rowOff>809625</xdr:rowOff>
    </xdr:from>
    <xdr:to>
      <xdr:col>4</xdr:col>
      <xdr:colOff>438150</xdr:colOff>
      <xdr:row>16</xdr:row>
      <xdr:rowOff>1143000</xdr:rowOff>
    </xdr:to>
    <xdr:pic>
      <xdr:nvPicPr>
        <xdr:cNvPr id="22" name="irc_mi" descr="https://yt3.ggpht.com/-KDyT-2W1geE/AAAAAAAAAAI/AAAAAAAAAAA/fJH43FQfTGg/s900-c-k-no/photo.jpg"/>
        <xdr:cNvPicPr>
          <a:picLocks noChangeAspect="1" noChangeArrowheads="1"/>
        </xdr:cNvPicPr>
      </xdr:nvPicPr>
      <xdr:blipFill rotWithShape="1">
        <a:blip xmlns:r="http://schemas.openxmlformats.org/officeDocument/2006/relationships" r:embed="rId30" cstate="print">
          <a:extLst>
            <a:ext uri="{28A0092B-C50C-407E-A947-70E740481C1C}">
              <a14:useLocalDpi xmlns:a14="http://schemas.microsoft.com/office/drawing/2010/main" val="0"/>
            </a:ext>
          </a:extLst>
        </a:blip>
        <a:srcRect t="24706" b="25883"/>
        <a:stretch/>
      </xdr:blipFill>
      <xdr:spPr bwMode="auto">
        <a:xfrm>
          <a:off x="1501775" y="3905250"/>
          <a:ext cx="7937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504824</xdr:colOff>
      <xdr:row>16</xdr:row>
      <xdr:rowOff>1169355</xdr:rowOff>
    </xdr:from>
    <xdr:to>
      <xdr:col>7</xdr:col>
      <xdr:colOff>809625</xdr:colOff>
      <xdr:row>16</xdr:row>
      <xdr:rowOff>1375004</xdr:rowOff>
    </xdr:to>
    <xdr:pic>
      <xdr:nvPicPr>
        <xdr:cNvPr id="23" name="Afbeelding 22" descr="Logo LUMC">
          <a:hlinkClick xmlns:r="http://schemas.openxmlformats.org/officeDocument/2006/relationships" r:id="rId31" tooltip="Leids Universitair Medisch Centrum"/>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3581399" y="4264980"/>
          <a:ext cx="914401" cy="205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xdr:colOff>
      <xdr:row>16</xdr:row>
      <xdr:rowOff>805069</xdr:rowOff>
    </xdr:from>
    <xdr:to>
      <xdr:col>8</xdr:col>
      <xdr:colOff>0</xdr:colOff>
      <xdr:row>16</xdr:row>
      <xdr:rowOff>1034049</xdr:rowOff>
    </xdr:to>
    <xdr:pic>
      <xdr:nvPicPr>
        <xdr:cNvPr id="24" name="Afbeelding 23" descr="https://www.laurentiusziekenhuisroermond.nl/mwork/images/logo.png"/>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3781425" y="3900694"/>
          <a:ext cx="723900" cy="228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16</xdr:row>
      <xdr:rowOff>9525</xdr:rowOff>
    </xdr:from>
    <xdr:to>
      <xdr:col>4</xdr:col>
      <xdr:colOff>476250</xdr:colOff>
      <xdr:row>16</xdr:row>
      <xdr:rowOff>282695</xdr:rowOff>
    </xdr:to>
    <xdr:pic>
      <xdr:nvPicPr>
        <xdr:cNvPr id="25" name="Afbeelding 24" descr="Medlon">
          <a:hlinkClick xmlns:r="http://schemas.openxmlformats.org/officeDocument/2006/relationships" r:id="rId34"/>
        </xdr:cNvPr>
        <xdr:cNvPicPr>
          <a:picLocks noChangeAspect="1" noChangeArrowheads="1"/>
        </xdr:cNvPicPr>
      </xdr:nvPicPr>
      <xdr:blipFill rotWithShape="1">
        <a:blip xmlns:r="http://schemas.openxmlformats.org/officeDocument/2006/relationships" r:embed="rId35">
          <a:extLst>
            <a:ext uri="{28A0092B-C50C-407E-A947-70E740481C1C}">
              <a14:useLocalDpi xmlns:a14="http://schemas.microsoft.com/office/drawing/2010/main" val="0"/>
            </a:ext>
          </a:extLst>
        </a:blip>
        <a:srcRect t="54963"/>
        <a:stretch/>
      </xdr:blipFill>
      <xdr:spPr bwMode="auto">
        <a:xfrm>
          <a:off x="1304925" y="3105150"/>
          <a:ext cx="1028700" cy="27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44</xdr:row>
      <xdr:rowOff>0</xdr:rowOff>
    </xdr:from>
    <xdr:to>
      <xdr:col>16</xdr:col>
      <xdr:colOff>304800</xdr:colOff>
      <xdr:row>45</xdr:row>
      <xdr:rowOff>76200</xdr:rowOff>
    </xdr:to>
    <xdr:sp macro="" textlink="">
      <xdr:nvSpPr>
        <xdr:cNvPr id="26" name="AutoShape 12" descr="Afbeeldingsresultaat voor meander medisch">
          <a:hlinkClick xmlns:r="http://schemas.openxmlformats.org/officeDocument/2006/relationships" r:id="rId36"/>
        </xdr:cNvPr>
        <xdr:cNvSpPr>
          <a:spLocks noChangeAspect="1" noChangeArrowheads="1"/>
        </xdr:cNvSpPr>
      </xdr:nvSpPr>
      <xdr:spPr bwMode="auto">
        <a:xfrm>
          <a:off x="11925300" y="361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600075</xdr:colOff>
      <xdr:row>16</xdr:row>
      <xdr:rowOff>114300</xdr:rowOff>
    </xdr:from>
    <xdr:to>
      <xdr:col>8</xdr:col>
      <xdr:colOff>114300</xdr:colOff>
      <xdr:row>16</xdr:row>
      <xdr:rowOff>381476</xdr:rowOff>
    </xdr:to>
    <xdr:pic>
      <xdr:nvPicPr>
        <xdr:cNvPr id="27" name="irc_mi" descr="http://www.psawaarde.nl/wp-content/uploads/2014/09/logo-meander.jpg">
          <a:hlinkClick xmlns:r="http://schemas.openxmlformats.org/officeDocument/2006/relationships" r:id="rId37"/>
        </xdr:cNvPr>
        <xdr:cNvPicPr>
          <a:picLocks noChangeAspect="1" noChangeArrowheads="1"/>
        </xdr:cNvPicPr>
      </xdr:nvPicPr>
      <xdr:blipFill rotWithShape="1">
        <a:blip xmlns:r="http://schemas.openxmlformats.org/officeDocument/2006/relationships" r:embed="rId38" cstate="print">
          <a:extLst>
            <a:ext uri="{28A0092B-C50C-407E-A947-70E740481C1C}">
              <a14:useLocalDpi xmlns:a14="http://schemas.microsoft.com/office/drawing/2010/main" val="0"/>
            </a:ext>
          </a:extLst>
        </a:blip>
        <a:srcRect t="16650" b="20430"/>
        <a:stretch/>
      </xdr:blipFill>
      <xdr:spPr bwMode="auto">
        <a:xfrm>
          <a:off x="3676650" y="3209925"/>
          <a:ext cx="942975" cy="26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590550</xdr:colOff>
      <xdr:row>16</xdr:row>
      <xdr:rowOff>1228725</xdr:rowOff>
    </xdr:from>
    <xdr:to>
      <xdr:col>6</xdr:col>
      <xdr:colOff>323849</xdr:colOff>
      <xdr:row>16</xdr:row>
      <xdr:rowOff>1388880</xdr:rowOff>
    </xdr:to>
    <xdr:pic>
      <xdr:nvPicPr>
        <xdr:cNvPr id="28" name="Afbeelding 27" descr="Radboudumc">
          <a:hlinkClick xmlns:r="http://schemas.openxmlformats.org/officeDocument/2006/relationships" r:id="rId39" tooltip="Homepage Radboudumc"/>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447925" y="4324350"/>
          <a:ext cx="952499" cy="160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371476</xdr:colOff>
      <xdr:row>16</xdr:row>
      <xdr:rowOff>114300</xdr:rowOff>
    </xdr:from>
    <xdr:to>
      <xdr:col>8</xdr:col>
      <xdr:colOff>847726</xdr:colOff>
      <xdr:row>16</xdr:row>
      <xdr:rowOff>429655</xdr:rowOff>
    </xdr:to>
    <xdr:pic>
      <xdr:nvPicPr>
        <xdr:cNvPr id="29" name="Afbeelding 28" descr="SHL Groep">
          <a:hlinkClick xmlns:r="http://schemas.openxmlformats.org/officeDocument/2006/relationships" r:id="rId41"/>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4762501" y="3209925"/>
          <a:ext cx="476250" cy="315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16</xdr:row>
      <xdr:rowOff>116467</xdr:rowOff>
    </xdr:from>
    <xdr:to>
      <xdr:col>6</xdr:col>
      <xdr:colOff>266699</xdr:colOff>
      <xdr:row>16</xdr:row>
      <xdr:rowOff>250899</xdr:rowOff>
    </xdr:to>
    <xdr:pic>
      <xdr:nvPicPr>
        <xdr:cNvPr id="30" name="irc_mi" descr="http://www.vilans.nl/images/Vilans3.0/jpg%20of%20gif/logo-st-antonius-ziekenhuis.jpg">
          <a:hlinkClick xmlns:r="http://schemas.openxmlformats.org/officeDocument/2006/relationships" r:id="rId43"/>
        </xdr:cNvPr>
        <xdr:cNvPicPr>
          <a:picLocks noChangeAspect="1" noChangeArrowheads="1"/>
        </xdr:cNvPicPr>
      </xdr:nvPicPr>
      <xdr:blipFill rotWithShape="1">
        <a:blip xmlns:r="http://schemas.openxmlformats.org/officeDocument/2006/relationships" r:embed="rId44" cstate="print">
          <a:extLst>
            <a:ext uri="{28A0092B-C50C-407E-A947-70E740481C1C}">
              <a14:useLocalDpi xmlns:a14="http://schemas.microsoft.com/office/drawing/2010/main" val="0"/>
            </a:ext>
          </a:extLst>
        </a:blip>
        <a:srcRect t="39456"/>
        <a:stretch/>
      </xdr:blipFill>
      <xdr:spPr bwMode="auto">
        <a:xfrm>
          <a:off x="2305050" y="3212092"/>
          <a:ext cx="1038224" cy="134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161925</xdr:colOff>
      <xdr:row>16</xdr:row>
      <xdr:rowOff>435974</xdr:rowOff>
    </xdr:from>
    <xdr:to>
      <xdr:col>4</xdr:col>
      <xdr:colOff>602692</xdr:colOff>
      <xdr:row>16</xdr:row>
      <xdr:rowOff>752475</xdr:rowOff>
    </xdr:to>
    <xdr:pic>
      <xdr:nvPicPr>
        <xdr:cNvPr id="31" name="Afbeelding 30" descr="Logo">
          <a:hlinkClick xmlns:r="http://schemas.openxmlformats.org/officeDocument/2006/relationships" r:id="rId45"/>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409700" y="3531599"/>
          <a:ext cx="1050367" cy="316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190499</xdr:colOff>
      <xdr:row>16</xdr:row>
      <xdr:rowOff>447675</xdr:rowOff>
    </xdr:from>
    <xdr:to>
      <xdr:col>6</xdr:col>
      <xdr:colOff>372107</xdr:colOff>
      <xdr:row>16</xdr:row>
      <xdr:rowOff>647700</xdr:rowOff>
    </xdr:to>
    <xdr:pic>
      <xdr:nvPicPr>
        <xdr:cNvPr id="32" name="irc_mi" descr="https://www.star-mdc.nl/themes/starmdcmobile/images/star-mdc.png">
          <a:hlinkClick xmlns:r="http://schemas.openxmlformats.org/officeDocument/2006/relationships" r:id="rId47"/>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2657474" y="3543300"/>
          <a:ext cx="791208"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219075</xdr:colOff>
      <xdr:row>16</xdr:row>
      <xdr:rowOff>1147502</xdr:rowOff>
    </xdr:from>
    <xdr:to>
      <xdr:col>4</xdr:col>
      <xdr:colOff>428625</xdr:colOff>
      <xdr:row>16</xdr:row>
      <xdr:rowOff>1504949</xdr:rowOff>
    </xdr:to>
    <xdr:pic>
      <xdr:nvPicPr>
        <xdr:cNvPr id="33" name="Afbeelding 32" descr="UMCG">
          <a:hlinkClick xmlns:r="http://schemas.openxmlformats.org/officeDocument/2006/relationships" r:id="rId49" tooltip="Terug naar de voorpagina"/>
        </xdr:cNvPr>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1466850" y="4243127"/>
          <a:ext cx="819150" cy="357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16</xdr:row>
      <xdr:rowOff>1152525</xdr:rowOff>
    </xdr:from>
    <xdr:to>
      <xdr:col>2</xdr:col>
      <xdr:colOff>514350</xdr:colOff>
      <xdr:row>16</xdr:row>
      <xdr:rowOff>1433916</xdr:rowOff>
    </xdr:to>
    <xdr:pic>
      <xdr:nvPicPr>
        <xdr:cNvPr id="34" name="Afbeelding 33" descr="UMC Utrecht">
          <a:hlinkClick xmlns:r="http://schemas.openxmlformats.org/officeDocument/2006/relationships" r:id="rId51"/>
        </xdr:cNvPr>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352425" y="4248150"/>
          <a:ext cx="800100" cy="281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101381</xdr:colOff>
      <xdr:row>16</xdr:row>
      <xdr:rowOff>523875</xdr:rowOff>
    </xdr:from>
    <xdr:to>
      <xdr:col>7</xdr:col>
      <xdr:colOff>733425</xdr:colOff>
      <xdr:row>16</xdr:row>
      <xdr:rowOff>742950</xdr:rowOff>
    </xdr:to>
    <xdr:pic>
      <xdr:nvPicPr>
        <xdr:cNvPr id="35" name="Afbeelding 34" descr="Logo">
          <a:hlinkClick xmlns:r="http://schemas.openxmlformats.org/officeDocument/2006/relationships" r:id="rId53"/>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3787556" y="3619500"/>
          <a:ext cx="632044"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B1:X78"/>
  <sheetViews>
    <sheetView windowProtection="1" showGridLines="0" showRowColHeaders="0" tabSelected="1" showOutlineSymbols="0" zoomScaleNormal="100" workbookViewId="0">
      <selection activeCell="H5" sqref="H5"/>
    </sheetView>
  </sheetViews>
  <sheetFormatPr defaultRowHeight="12.75" x14ac:dyDescent="0.2"/>
  <cols>
    <col min="1" max="1" width="2.42578125" style="5" customWidth="1"/>
    <col min="2" max="2" width="7.140625" style="5" customWidth="1"/>
    <col min="3" max="7" width="9.140625" style="5"/>
    <col min="8" max="8" width="12.28515625" style="5" customWidth="1"/>
    <col min="9" max="9" width="15.42578125" style="5" customWidth="1"/>
    <col min="10" max="10" width="9.140625" style="34"/>
    <col min="11" max="11" width="9.140625" style="41"/>
    <col min="12" max="12" width="9.28515625" style="41" bestFit="1" customWidth="1"/>
    <col min="13" max="13" width="10.85546875" style="41" bestFit="1" customWidth="1"/>
    <col min="14" max="14" width="9.28515625" style="41" bestFit="1" customWidth="1"/>
    <col min="15" max="15" width="9.140625" style="41"/>
    <col min="16" max="16" width="9.28515625" style="41" bestFit="1" customWidth="1"/>
    <col min="17" max="17" width="11.28515625" style="41" bestFit="1" customWidth="1"/>
    <col min="18" max="22" width="9.140625" style="34"/>
    <col min="23" max="16384" width="9.140625" style="5"/>
  </cols>
  <sheetData>
    <row r="1" spans="2:18" ht="33.75" customHeight="1" x14ac:dyDescent="0.2">
      <c r="E1" s="7" t="s">
        <v>77</v>
      </c>
    </row>
    <row r="2" spans="2:18" ht="11.25" customHeight="1" x14ac:dyDescent="0.2">
      <c r="F2" s="36" t="s">
        <v>12</v>
      </c>
      <c r="L2" s="44"/>
      <c r="M2" s="44"/>
      <c r="N2" s="44"/>
      <c r="O2" s="44"/>
      <c r="P2" s="44"/>
      <c r="Q2" s="44"/>
      <c r="R2" s="44"/>
    </row>
    <row r="3" spans="2:18" ht="12" customHeight="1" x14ac:dyDescent="0.2">
      <c r="L3" s="44"/>
      <c r="M3" s="44"/>
      <c r="N3" s="44"/>
      <c r="O3" s="44"/>
      <c r="P3" s="44"/>
      <c r="Q3" s="44"/>
      <c r="R3" s="44"/>
    </row>
    <row r="4" spans="2:18" ht="13.5" thickBot="1" x14ac:dyDescent="0.25">
      <c r="B4" s="19"/>
      <c r="C4" s="20"/>
      <c r="D4" s="20"/>
      <c r="E4" s="20"/>
      <c r="F4" s="20"/>
      <c r="G4" s="20"/>
      <c r="H4" s="20"/>
      <c r="I4" s="21"/>
      <c r="L4" s="44"/>
      <c r="M4" s="44" t="s">
        <v>0</v>
      </c>
      <c r="N4" s="44" t="s">
        <v>3</v>
      </c>
      <c r="O4" s="44"/>
      <c r="P4" s="44" t="s">
        <v>7</v>
      </c>
      <c r="Q4" s="44"/>
      <c r="R4" s="44"/>
    </row>
    <row r="5" spans="2:18" ht="26.25" customHeight="1" thickBot="1" x14ac:dyDescent="0.25">
      <c r="B5" s="22" t="s">
        <v>4</v>
      </c>
      <c r="C5" s="23"/>
      <c r="D5" s="23"/>
      <c r="E5" s="23"/>
      <c r="F5" s="23"/>
      <c r="G5" s="23"/>
      <c r="H5" s="57">
        <v>10</v>
      </c>
      <c r="I5" s="24" t="s">
        <v>6</v>
      </c>
      <c r="L5" s="44">
        <f>+Omrekeningsfactor!C46</f>
        <v>7</v>
      </c>
      <c r="M5" s="44">
        <f>+VLOOKUP(L5,Omrekeningsfactor!A5:E44,4,FALSE)</f>
        <v>1</v>
      </c>
      <c r="N5" s="44">
        <f>+VLOOKUP(L5,Omrekeningsfactor!A5:E44,5,FALSE)</f>
        <v>0</v>
      </c>
      <c r="O5" s="44"/>
      <c r="P5" s="44">
        <f>+(H5-N5)/M5</f>
        <v>10</v>
      </c>
      <c r="Q5" s="44"/>
      <c r="R5" s="44"/>
    </row>
    <row r="6" spans="2:18" ht="12.75" customHeight="1" x14ac:dyDescent="0.35">
      <c r="B6" s="25"/>
      <c r="C6" s="30" t="str">
        <f>+CONCATENATE("Methode : ",M6)</f>
        <v>Methode : Roche Cobas e602</v>
      </c>
      <c r="D6" s="23"/>
      <c r="E6" s="23"/>
      <c r="F6" s="23"/>
      <c r="G6" s="23"/>
      <c r="H6" s="58"/>
      <c r="I6" s="26"/>
      <c r="L6" s="44"/>
      <c r="M6" s="44" t="str">
        <f>+VLOOKUP(L5,Omrekeningsfactor!A5:E44,3,FALSE)</f>
        <v>Roche Cobas e602</v>
      </c>
      <c r="N6" s="44"/>
      <c r="O6" s="44"/>
      <c r="P6" s="44"/>
      <c r="Q6" s="44"/>
      <c r="R6" s="44"/>
    </row>
    <row r="7" spans="2:18" ht="11.25" customHeight="1" thickBot="1" x14ac:dyDescent="0.4">
      <c r="B7" s="25"/>
      <c r="C7" s="31"/>
      <c r="D7" s="23"/>
      <c r="E7" s="23"/>
      <c r="F7" s="23"/>
      <c r="G7" s="23"/>
      <c r="H7" s="58"/>
      <c r="I7" s="26"/>
      <c r="L7" s="44"/>
      <c r="M7" s="44"/>
      <c r="N7" s="44"/>
      <c r="O7" s="44"/>
      <c r="P7" s="44"/>
      <c r="Q7" s="44"/>
      <c r="R7" s="44"/>
    </row>
    <row r="8" spans="2:18" ht="26.25" customHeight="1" thickBot="1" x14ac:dyDescent="0.25">
      <c r="B8" s="22" t="s">
        <v>5</v>
      </c>
      <c r="C8" s="31"/>
      <c r="D8" s="23"/>
      <c r="E8" s="23"/>
      <c r="F8" s="23"/>
      <c r="G8" s="23"/>
      <c r="H8" s="59">
        <f>+IF(ISERROR(+IF(+P5*M8+N8&lt;0.1,"&lt;0,1",+P5*M8+N8)),"",+IF(+P5*M8+N8&lt;0.1,"&lt;0,1",+P5*M8+N8))</f>
        <v>9.8945182855270879</v>
      </c>
      <c r="I8" s="24" t="s">
        <v>6</v>
      </c>
      <c r="L8" s="44">
        <f>+Omrekeningsfactor!C47</f>
        <v>40</v>
      </c>
      <c r="M8" s="44">
        <f>+VLOOKUP(L8,Omrekeningsfactor!A5:E44,4,FALSE)</f>
        <v>1.0028188732382526</v>
      </c>
      <c r="N8" s="44">
        <f>+VLOOKUP(L8,Omrekeningsfactor!A5:E44,5,FALSE)</f>
        <v>-0.13367044685543816</v>
      </c>
      <c r="O8" s="44"/>
      <c r="P8" s="44">
        <f>+P5*M8+N8</f>
        <v>9.8945182855270879</v>
      </c>
      <c r="Q8" s="44"/>
      <c r="R8" s="44"/>
    </row>
    <row r="9" spans="2:18" x14ac:dyDescent="0.2">
      <c r="B9" s="27"/>
      <c r="C9" s="32" t="str">
        <f>+CONCATENATE("Methode : ",M9)</f>
        <v>Methode : 0</v>
      </c>
      <c r="D9" s="28"/>
      <c r="E9" s="28"/>
      <c r="F9" s="28"/>
      <c r="G9" s="28"/>
      <c r="H9" s="28"/>
      <c r="I9" s="29"/>
      <c r="L9" s="44"/>
      <c r="M9" s="44">
        <f>+VLOOKUP(L8,Omrekeningsfactor!A5:E44,3,FALSE)</f>
        <v>0</v>
      </c>
      <c r="N9" s="44"/>
      <c r="O9" s="44"/>
      <c r="P9" s="44"/>
      <c r="Q9" s="44"/>
      <c r="R9" s="44"/>
    </row>
    <row r="10" spans="2:18" x14ac:dyDescent="0.2">
      <c r="B10" s="18"/>
      <c r="L10" s="44"/>
      <c r="M10" s="44"/>
      <c r="N10" s="44"/>
      <c r="O10" s="44"/>
      <c r="P10" s="44"/>
      <c r="Q10" s="44"/>
      <c r="R10" s="44"/>
    </row>
    <row r="11" spans="2:18" ht="10.5" customHeight="1" x14ac:dyDescent="0.2">
      <c r="B11" s="18"/>
      <c r="L11" s="44"/>
      <c r="M11" s="44"/>
      <c r="N11" s="44"/>
      <c r="O11" s="44"/>
      <c r="P11" s="44"/>
      <c r="Q11" s="44"/>
      <c r="R11" s="44"/>
    </row>
    <row r="12" spans="2:18" x14ac:dyDescent="0.2">
      <c r="B12" s="35" t="s">
        <v>75</v>
      </c>
      <c r="C12" s="10"/>
      <c r="D12" s="10"/>
      <c r="E12" s="10"/>
      <c r="F12" s="10"/>
      <c r="G12" s="10"/>
      <c r="H12" s="10"/>
      <c r="I12" s="11"/>
      <c r="L12" s="44"/>
      <c r="M12" s="44"/>
      <c r="N12" s="44"/>
      <c r="O12" s="44"/>
      <c r="P12" s="44"/>
      <c r="Q12" s="44"/>
      <c r="R12" s="44"/>
    </row>
    <row r="13" spans="2:18" ht="9.75" customHeight="1" x14ac:dyDescent="0.2">
      <c r="B13" s="12"/>
      <c r="C13" s="13"/>
      <c r="D13" s="13"/>
      <c r="E13" s="13"/>
      <c r="F13" s="13"/>
      <c r="G13" s="13"/>
      <c r="H13" s="13"/>
      <c r="I13" s="14"/>
      <c r="L13" s="44"/>
      <c r="M13" s="44"/>
      <c r="N13" s="44"/>
      <c r="O13" s="44"/>
      <c r="P13" s="44"/>
      <c r="Q13" s="44"/>
      <c r="R13" s="44"/>
    </row>
    <row r="14" spans="2:18" x14ac:dyDescent="0.2">
      <c r="B14" s="12"/>
      <c r="C14" s="13"/>
      <c r="D14" s="13"/>
      <c r="E14" s="13"/>
      <c r="F14" s="13"/>
      <c r="G14" s="13"/>
      <c r="H14" s="13"/>
      <c r="I14" s="14"/>
      <c r="L14" s="44"/>
      <c r="M14" s="44"/>
      <c r="N14" s="44"/>
      <c r="O14" s="44"/>
      <c r="P14" s="44"/>
      <c r="Q14" s="44"/>
      <c r="R14" s="44"/>
    </row>
    <row r="15" spans="2:18" x14ac:dyDescent="0.2">
      <c r="B15" s="12"/>
      <c r="C15" s="13"/>
      <c r="D15" s="13"/>
      <c r="E15" s="13"/>
      <c r="F15" s="13"/>
      <c r="G15" s="13"/>
      <c r="H15" s="13"/>
      <c r="I15" s="14"/>
      <c r="L15" s="44"/>
      <c r="M15" s="44"/>
      <c r="N15" s="44"/>
      <c r="O15" s="44"/>
      <c r="P15" s="44"/>
      <c r="Q15" s="44"/>
      <c r="R15" s="44"/>
    </row>
    <row r="16" spans="2:18" x14ac:dyDescent="0.2">
      <c r="B16" s="12"/>
      <c r="C16" s="13"/>
      <c r="D16" s="13"/>
      <c r="E16" s="13"/>
      <c r="F16" s="13"/>
      <c r="G16" s="13"/>
      <c r="H16" s="13"/>
      <c r="I16" s="14"/>
      <c r="L16" s="44"/>
      <c r="M16" s="44"/>
      <c r="N16" s="44"/>
      <c r="O16" s="44"/>
      <c r="P16" s="44"/>
      <c r="Q16" s="44"/>
      <c r="R16" s="44"/>
    </row>
    <row r="17" spans="2:24" ht="120.75" customHeight="1" x14ac:dyDescent="0.2">
      <c r="B17" s="15"/>
      <c r="C17" s="16"/>
      <c r="D17" s="16"/>
      <c r="E17" s="16"/>
      <c r="F17" s="16"/>
      <c r="G17" s="16"/>
      <c r="H17" s="16"/>
      <c r="I17" s="17"/>
    </row>
    <row r="18" spans="2:24" ht="11.25" customHeight="1" x14ac:dyDescent="0.2"/>
    <row r="19" spans="2:24" x14ac:dyDescent="0.2">
      <c r="B19" s="8" t="s">
        <v>9</v>
      </c>
      <c r="C19" s="9"/>
      <c r="D19" s="9"/>
      <c r="E19" s="9"/>
      <c r="F19" s="9"/>
      <c r="G19" s="9"/>
      <c r="H19" s="9"/>
      <c r="I19" s="9"/>
    </row>
    <row r="20" spans="2:24" ht="57.75" customHeight="1" x14ac:dyDescent="0.2">
      <c r="B20" s="61" t="s">
        <v>74</v>
      </c>
      <c r="C20" s="62"/>
      <c r="D20" s="62"/>
      <c r="E20" s="62"/>
      <c r="F20" s="62"/>
      <c r="G20" s="62"/>
      <c r="H20" s="62"/>
      <c r="I20" s="62"/>
      <c r="M20" s="56"/>
    </row>
    <row r="27" spans="2:24" x14ac:dyDescent="0.2">
      <c r="N27"/>
      <c r="O27"/>
      <c r="P27"/>
      <c r="Q27"/>
      <c r="R27"/>
      <c r="S27"/>
      <c r="T27"/>
      <c r="U27"/>
      <c r="V27"/>
      <c r="W27"/>
      <c r="X27"/>
    </row>
    <row r="28" spans="2:24" x14ac:dyDescent="0.2">
      <c r="N28"/>
      <c r="O28"/>
      <c r="P28"/>
      <c r="Q28"/>
      <c r="R28"/>
      <c r="S28"/>
      <c r="T28"/>
      <c r="U28"/>
      <c r="V28"/>
      <c r="W28"/>
      <c r="X28"/>
    </row>
    <row r="29" spans="2:24" x14ac:dyDescent="0.2">
      <c r="N29"/>
      <c r="O29"/>
      <c r="P29"/>
      <c r="Q29"/>
      <c r="R29"/>
      <c r="S29"/>
      <c r="T29"/>
      <c r="U29"/>
      <c r="V29"/>
      <c r="W29"/>
      <c r="X29"/>
    </row>
    <row r="30" spans="2:24" x14ac:dyDescent="0.2">
      <c r="N30"/>
      <c r="O30"/>
      <c r="P30"/>
      <c r="Q30" s="45"/>
      <c r="R30"/>
      <c r="S30"/>
      <c r="T30"/>
      <c r="U30"/>
      <c r="V30"/>
      <c r="W30"/>
      <c r="X30"/>
    </row>
    <row r="31" spans="2:24" x14ac:dyDescent="0.2">
      <c r="N31"/>
      <c r="O31"/>
      <c r="P31"/>
      <c r="Q31"/>
      <c r="R31"/>
      <c r="S31"/>
      <c r="T31"/>
      <c r="U31"/>
      <c r="V31"/>
      <c r="W31"/>
      <c r="X31"/>
    </row>
    <row r="32" spans="2:24" x14ac:dyDescent="0.2">
      <c r="L32" s="42"/>
      <c r="N32"/>
      <c r="O32"/>
      <c r="P32"/>
      <c r="Q32"/>
      <c r="R32"/>
      <c r="S32"/>
      <c r="T32"/>
      <c r="U32"/>
      <c r="V32"/>
      <c r="W32"/>
      <c r="X32"/>
    </row>
    <row r="33" spans="12:24" x14ac:dyDescent="0.2">
      <c r="N33"/>
      <c r="O33"/>
      <c r="P33"/>
      <c r="Q33"/>
      <c r="R33"/>
      <c r="S33"/>
      <c r="T33"/>
      <c r="U33"/>
      <c r="V33"/>
      <c r="W33"/>
      <c r="X33"/>
    </row>
    <row r="34" spans="12:24" x14ac:dyDescent="0.2">
      <c r="L34" s="43"/>
      <c r="N34"/>
      <c r="O34"/>
      <c r="P34"/>
      <c r="Q34"/>
      <c r="R34"/>
      <c r="S34"/>
      <c r="T34"/>
      <c r="U34"/>
      <c r="V34"/>
      <c r="W34"/>
      <c r="X34"/>
    </row>
    <row r="35" spans="12:24" x14ac:dyDescent="0.2">
      <c r="N35"/>
      <c r="O35"/>
      <c r="P35"/>
      <c r="Q35"/>
      <c r="R35"/>
      <c r="S35"/>
      <c r="T35"/>
      <c r="U35"/>
      <c r="V35"/>
      <c r="W35"/>
      <c r="X35"/>
    </row>
    <row r="36" spans="12:24" x14ac:dyDescent="0.2">
      <c r="N36"/>
      <c r="O36"/>
      <c r="P36"/>
      <c r="Q36"/>
      <c r="R36"/>
      <c r="S36"/>
      <c r="T36"/>
      <c r="U36"/>
      <c r="V36"/>
      <c r="W36"/>
      <c r="X36"/>
    </row>
    <row r="37" spans="12:24" ht="30" x14ac:dyDescent="0.4">
      <c r="N37"/>
      <c r="O37" s="46"/>
      <c r="P37"/>
      <c r="Q37"/>
      <c r="R37"/>
      <c r="S37"/>
      <c r="T37" s="47"/>
      <c r="U37"/>
      <c r="V37"/>
      <c r="W37"/>
      <c r="X37"/>
    </row>
    <row r="38" spans="12:24" x14ac:dyDescent="0.2">
      <c r="N38"/>
      <c r="O38"/>
      <c r="P38"/>
      <c r="Q38"/>
      <c r="R38"/>
      <c r="S38"/>
      <c r="T38"/>
      <c r="U38"/>
      <c r="V38"/>
      <c r="W38"/>
      <c r="X38"/>
    </row>
    <row r="39" spans="12:24" x14ac:dyDescent="0.2">
      <c r="N39"/>
      <c r="O39"/>
      <c r="P39"/>
      <c r="Q39"/>
      <c r="R39"/>
      <c r="S39"/>
      <c r="T39"/>
      <c r="U39"/>
      <c r="V39"/>
      <c r="W39"/>
      <c r="X39"/>
    </row>
    <row r="40" spans="12:24" x14ac:dyDescent="0.2">
      <c r="N40"/>
      <c r="O40"/>
      <c r="P40"/>
      <c r="Q40"/>
      <c r="R40"/>
      <c r="S40"/>
      <c r="T40"/>
      <c r="U40"/>
      <c r="V40"/>
      <c r="W40"/>
      <c r="X40"/>
    </row>
    <row r="41" spans="12:24" ht="15" x14ac:dyDescent="0.25">
      <c r="N41"/>
      <c r="O41"/>
      <c r="P41" s="48"/>
      <c r="Q41"/>
      <c r="R41"/>
      <c r="S41"/>
      <c r="T41"/>
      <c r="U41"/>
      <c r="V41"/>
      <c r="W41"/>
      <c r="X41"/>
    </row>
    <row r="42" spans="12:24" x14ac:dyDescent="0.2">
      <c r="N42"/>
      <c r="O42"/>
      <c r="P42"/>
      <c r="Q42"/>
      <c r="R42"/>
      <c r="S42"/>
      <c r="T42"/>
      <c r="U42"/>
      <c r="V42"/>
      <c r="W42"/>
      <c r="X42"/>
    </row>
    <row r="43" spans="12:24" x14ac:dyDescent="0.2">
      <c r="N43"/>
      <c r="O43"/>
      <c r="P43"/>
      <c r="Q43"/>
      <c r="R43"/>
      <c r="S43"/>
      <c r="T43"/>
      <c r="U43"/>
      <c r="V43"/>
      <c r="W43"/>
      <c r="X43"/>
    </row>
    <row r="44" spans="12:24" x14ac:dyDescent="0.2">
      <c r="N44"/>
      <c r="O44"/>
      <c r="P44"/>
      <c r="Q44"/>
      <c r="R44"/>
      <c r="S44"/>
      <c r="T44"/>
      <c r="U44"/>
      <c r="V44"/>
      <c r="W44"/>
      <c r="X44"/>
    </row>
    <row r="45" spans="12:24" ht="18" x14ac:dyDescent="0.25">
      <c r="L45" s="43"/>
      <c r="N45"/>
      <c r="O45"/>
      <c r="P45" s="49"/>
      <c r="Q45" s="50"/>
      <c r="R45"/>
      <c r="S45"/>
      <c r="T45"/>
      <c r="U45"/>
      <c r="V45"/>
      <c r="W45"/>
      <c r="X45"/>
    </row>
    <row r="46" spans="12:24" x14ac:dyDescent="0.2">
      <c r="N46"/>
      <c r="O46"/>
      <c r="P46"/>
      <c r="Q46"/>
      <c r="R46"/>
      <c r="S46"/>
      <c r="T46"/>
      <c r="U46"/>
      <c r="V46"/>
      <c r="W46"/>
      <c r="X46"/>
    </row>
    <row r="47" spans="12:24" x14ac:dyDescent="0.2">
      <c r="N47"/>
      <c r="O47"/>
      <c r="P47" s="51"/>
      <c r="Q47"/>
      <c r="R47"/>
      <c r="S47"/>
      <c r="T47"/>
      <c r="U47"/>
      <c r="V47"/>
      <c r="W47"/>
      <c r="X47"/>
    </row>
    <row r="48" spans="12:24" x14ac:dyDescent="0.2">
      <c r="N48"/>
      <c r="O48"/>
      <c r="P48"/>
      <c r="Q48"/>
      <c r="R48"/>
      <c r="S48"/>
      <c r="T48"/>
      <c r="U48"/>
      <c r="V48"/>
      <c r="W48"/>
      <c r="X48"/>
    </row>
    <row r="49" spans="6:24" x14ac:dyDescent="0.2">
      <c r="N49"/>
      <c r="O49"/>
      <c r="P49"/>
      <c r="Q49"/>
      <c r="R49"/>
      <c r="S49"/>
      <c r="T49"/>
      <c r="U49"/>
      <c r="V49"/>
      <c r="W49"/>
      <c r="X49"/>
    </row>
    <row r="50" spans="6:24" x14ac:dyDescent="0.2">
      <c r="F50" s="6"/>
      <c r="N50"/>
      <c r="O50"/>
      <c r="P50"/>
      <c r="Q50"/>
      <c r="R50"/>
      <c r="S50"/>
      <c r="T50"/>
      <c r="U50"/>
      <c r="V50"/>
      <c r="W50"/>
      <c r="X50"/>
    </row>
    <row r="51" spans="6:24" x14ac:dyDescent="0.2">
      <c r="N51"/>
      <c r="O51"/>
      <c r="P51" s="52"/>
      <c r="Q51"/>
      <c r="R51"/>
      <c r="S51"/>
      <c r="T51"/>
      <c r="U51"/>
      <c r="V51"/>
      <c r="W51"/>
      <c r="X51"/>
    </row>
    <row r="52" spans="6:24" x14ac:dyDescent="0.2">
      <c r="N52"/>
      <c r="O52"/>
      <c r="P52"/>
      <c r="Q52"/>
      <c r="R52"/>
      <c r="S52"/>
      <c r="T52"/>
      <c r="U52"/>
      <c r="V52"/>
      <c r="W52"/>
      <c r="X52"/>
    </row>
    <row r="53" spans="6:24" x14ac:dyDescent="0.2">
      <c r="N53"/>
      <c r="O53"/>
      <c r="P53"/>
      <c r="Q53"/>
      <c r="R53"/>
      <c r="S53"/>
      <c r="T53"/>
      <c r="U53"/>
      <c r="V53"/>
      <c r="W53"/>
      <c r="X53"/>
    </row>
    <row r="54" spans="6:24" x14ac:dyDescent="0.2">
      <c r="N54"/>
      <c r="O54"/>
      <c r="P54"/>
      <c r="Q54"/>
      <c r="R54"/>
      <c r="S54"/>
      <c r="T54"/>
      <c r="U54"/>
      <c r="V54"/>
      <c r="W54"/>
      <c r="X54"/>
    </row>
    <row r="55" spans="6:24" x14ac:dyDescent="0.2">
      <c r="N55"/>
      <c r="O55"/>
      <c r="P55"/>
      <c r="Q55"/>
      <c r="R55"/>
      <c r="S55"/>
      <c r="T55"/>
      <c r="U55"/>
      <c r="V55"/>
      <c r="W55"/>
      <c r="X55"/>
    </row>
    <row r="56" spans="6:24" ht="30" x14ac:dyDescent="0.4">
      <c r="N56"/>
      <c r="O56"/>
      <c r="P56"/>
      <c r="Q56"/>
      <c r="R56"/>
      <c r="S56"/>
      <c r="T56"/>
      <c r="U56" s="53"/>
      <c r="V56"/>
      <c r="W56"/>
      <c r="X56"/>
    </row>
    <row r="57" spans="6:24" x14ac:dyDescent="0.2">
      <c r="N57"/>
      <c r="O57"/>
      <c r="P57"/>
      <c r="Q57"/>
      <c r="R57"/>
      <c r="S57"/>
      <c r="T57"/>
      <c r="U57"/>
      <c r="V57"/>
      <c r="W57"/>
      <c r="X57"/>
    </row>
    <row r="58" spans="6:24" x14ac:dyDescent="0.2">
      <c r="N58"/>
      <c r="O58"/>
      <c r="P58"/>
      <c r="Q58"/>
      <c r="R58"/>
      <c r="S58"/>
      <c r="T58"/>
      <c r="U58"/>
      <c r="V58"/>
      <c r="W58"/>
      <c r="X58"/>
    </row>
    <row r="59" spans="6:24" ht="18" x14ac:dyDescent="0.25">
      <c r="N59"/>
      <c r="O59"/>
      <c r="P59"/>
      <c r="Q59" s="50"/>
      <c r="R59"/>
      <c r="S59"/>
      <c r="T59"/>
      <c r="U59"/>
      <c r="V59"/>
      <c r="W59"/>
      <c r="X59"/>
    </row>
    <row r="60" spans="6:24" x14ac:dyDescent="0.2">
      <c r="N60"/>
      <c r="O60"/>
      <c r="P60"/>
      <c r="Q60"/>
      <c r="R60"/>
      <c r="S60"/>
      <c r="T60"/>
      <c r="U60"/>
      <c r="V60"/>
      <c r="W60"/>
      <c r="X60"/>
    </row>
    <row r="61" spans="6:24" x14ac:dyDescent="0.2">
      <c r="N61"/>
      <c r="O61"/>
      <c r="P61"/>
      <c r="Q61"/>
      <c r="R61"/>
      <c r="S61"/>
      <c r="T61"/>
      <c r="U61"/>
      <c r="V61"/>
      <c r="W61"/>
      <c r="X61"/>
    </row>
    <row r="62" spans="6:24" x14ac:dyDescent="0.2">
      <c r="N62"/>
      <c r="O62"/>
      <c r="P62"/>
      <c r="Q62"/>
      <c r="R62"/>
      <c r="S62"/>
      <c r="T62"/>
      <c r="U62"/>
      <c r="V62"/>
      <c r="W62"/>
      <c r="X62"/>
    </row>
    <row r="63" spans="6:24" x14ac:dyDescent="0.2">
      <c r="N63"/>
      <c r="O63"/>
      <c r="P63"/>
      <c r="Q63"/>
      <c r="R63"/>
      <c r="S63"/>
      <c r="T63"/>
      <c r="U63"/>
      <c r="V63"/>
      <c r="W63"/>
      <c r="X63"/>
    </row>
    <row r="64" spans="6:24" x14ac:dyDescent="0.2">
      <c r="N64"/>
      <c r="O64"/>
      <c r="P64"/>
      <c r="Q64"/>
      <c r="R64"/>
      <c r="S64"/>
      <c r="T64"/>
      <c r="U64"/>
      <c r="V64"/>
      <c r="W64"/>
      <c r="X64"/>
    </row>
    <row r="65" spans="14:24" x14ac:dyDescent="0.2">
      <c r="N65"/>
      <c r="O65"/>
      <c r="P65"/>
      <c r="Q65" s="54"/>
      <c r="R65"/>
      <c r="S65"/>
      <c r="T65"/>
      <c r="U65"/>
      <c r="V65"/>
      <c r="W65"/>
      <c r="X65"/>
    </row>
    <row r="66" spans="14:24" x14ac:dyDescent="0.2">
      <c r="N66"/>
      <c r="O66"/>
      <c r="P66"/>
      <c r="Q66"/>
      <c r="R66"/>
      <c r="S66"/>
      <c r="T66"/>
      <c r="U66"/>
      <c r="V66"/>
      <c r="W66"/>
      <c r="X66"/>
    </row>
    <row r="67" spans="14:24" x14ac:dyDescent="0.2">
      <c r="N67"/>
      <c r="O67"/>
      <c r="P67"/>
      <c r="Q67"/>
      <c r="R67"/>
      <c r="S67"/>
      <c r="T67"/>
      <c r="U67"/>
      <c r="V67"/>
      <c r="W67"/>
      <c r="X67"/>
    </row>
    <row r="68" spans="14:24" x14ac:dyDescent="0.2">
      <c r="N68"/>
      <c r="O68"/>
      <c r="P68"/>
      <c r="Q68"/>
      <c r="R68"/>
      <c r="S68"/>
      <c r="T68"/>
      <c r="U68"/>
      <c r="V68"/>
      <c r="W68"/>
      <c r="X68"/>
    </row>
    <row r="69" spans="14:24" x14ac:dyDescent="0.2">
      <c r="N69"/>
      <c r="O69"/>
      <c r="P69"/>
      <c r="Q69"/>
      <c r="R69"/>
      <c r="S69"/>
      <c r="T69"/>
      <c r="U69"/>
      <c r="V69"/>
      <c r="W69"/>
      <c r="X69"/>
    </row>
    <row r="70" spans="14:24" x14ac:dyDescent="0.2">
      <c r="N70"/>
      <c r="O70"/>
      <c r="P70"/>
      <c r="Q70"/>
      <c r="R70"/>
      <c r="S70"/>
      <c r="T70"/>
      <c r="U70"/>
      <c r="V70"/>
      <c r="W70"/>
      <c r="X70"/>
    </row>
    <row r="71" spans="14:24" x14ac:dyDescent="0.2">
      <c r="N71"/>
      <c r="O71" s="55"/>
      <c r="P71"/>
      <c r="Q71"/>
      <c r="R71"/>
      <c r="S71"/>
      <c r="T71"/>
      <c r="U71"/>
      <c r="V71"/>
      <c r="W71"/>
      <c r="X71"/>
    </row>
    <row r="72" spans="14:24" x14ac:dyDescent="0.2">
      <c r="N72"/>
      <c r="O72"/>
      <c r="P72"/>
      <c r="Q72"/>
      <c r="R72"/>
      <c r="S72"/>
      <c r="T72"/>
      <c r="U72"/>
      <c r="V72"/>
      <c r="W72"/>
      <c r="X72"/>
    </row>
    <row r="73" spans="14:24" x14ac:dyDescent="0.2">
      <c r="N73"/>
      <c r="O73"/>
      <c r="P73"/>
      <c r="Q73"/>
      <c r="R73"/>
      <c r="S73"/>
      <c r="T73"/>
      <c r="U73"/>
      <c r="V73"/>
      <c r="W73"/>
      <c r="X73"/>
    </row>
    <row r="74" spans="14:24" x14ac:dyDescent="0.2">
      <c r="N74"/>
      <c r="O74"/>
      <c r="P74"/>
      <c r="Q74"/>
      <c r="R74"/>
      <c r="S74"/>
      <c r="T74"/>
      <c r="U74"/>
      <c r="V74"/>
      <c r="W74"/>
      <c r="X74"/>
    </row>
    <row r="75" spans="14:24" x14ac:dyDescent="0.2">
      <c r="N75"/>
      <c r="O75"/>
      <c r="P75"/>
      <c r="Q75"/>
      <c r="R75"/>
      <c r="S75"/>
      <c r="T75"/>
      <c r="U75"/>
      <c r="V75"/>
      <c r="W75"/>
      <c r="X75"/>
    </row>
    <row r="76" spans="14:24" x14ac:dyDescent="0.2">
      <c r="N76"/>
      <c r="O76"/>
      <c r="P76"/>
      <c r="Q76"/>
      <c r="R76"/>
      <c r="S76"/>
      <c r="T76"/>
      <c r="U76"/>
      <c r="V76"/>
      <c r="W76"/>
      <c r="X76"/>
    </row>
    <row r="77" spans="14:24" x14ac:dyDescent="0.2">
      <c r="N77"/>
      <c r="O77"/>
      <c r="P77"/>
      <c r="Q77"/>
      <c r="R77"/>
      <c r="S77"/>
      <c r="T77"/>
      <c r="U77"/>
      <c r="V77"/>
      <c r="W77"/>
      <c r="X77"/>
    </row>
    <row r="78" spans="14:24" x14ac:dyDescent="0.2">
      <c r="N78"/>
      <c r="O78"/>
      <c r="P78"/>
      <c r="Q78"/>
      <c r="R78"/>
      <c r="S78"/>
      <c r="T78"/>
      <c r="U78"/>
      <c r="V78"/>
      <c r="W78"/>
      <c r="X78"/>
    </row>
  </sheetData>
  <sheetProtection password="C991" sheet="1" objects="1" scenarios="1" selectLockedCells="1"/>
  <mergeCells count="1">
    <mergeCell ref="B20:I20"/>
  </mergeCells>
  <phoneticPr fontId="1" type="noConversion"/>
  <conditionalFormatting sqref="H8">
    <cfRule type="expression" dxfId="0" priority="1" stopIfTrue="1">
      <formula>COUNT(H5)=0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Drop Down 1">
              <controlPr defaultSize="0" autoLine="0" autoPict="0">
                <anchor moveWithCells="1">
                  <from>
                    <xdr:col>2</xdr:col>
                    <xdr:colOff>0</xdr:colOff>
                    <xdr:row>3</xdr:row>
                    <xdr:rowOff>161925</xdr:rowOff>
                  </from>
                  <to>
                    <xdr:col>6</xdr:col>
                    <xdr:colOff>209550</xdr:colOff>
                    <xdr:row>4</xdr:row>
                    <xdr:rowOff>323850</xdr:rowOff>
                  </to>
                </anchor>
              </controlPr>
            </control>
          </mc:Choice>
        </mc:AlternateContent>
        <mc:AlternateContent xmlns:mc="http://schemas.openxmlformats.org/markup-compatibility/2006">
          <mc:Choice Requires="x14">
            <control shapeId="150543" r:id="rId5" name="Drop Down 15">
              <controlPr defaultSize="0" autoLine="0" autoPict="0">
                <anchor moveWithCells="1">
                  <from>
                    <xdr:col>2</xdr:col>
                    <xdr:colOff>0</xdr:colOff>
                    <xdr:row>6</xdr:row>
                    <xdr:rowOff>133350</xdr:rowOff>
                  </from>
                  <to>
                    <xdr:col>6</xdr:col>
                    <xdr:colOff>219075</xdr:colOff>
                    <xdr:row>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E49"/>
  <sheetViews>
    <sheetView windowProtection="1" topLeftCell="A10" workbookViewId="0">
      <selection activeCell="B49" sqref="B49"/>
    </sheetView>
  </sheetViews>
  <sheetFormatPr defaultRowHeight="12.75" x14ac:dyDescent="0.2"/>
  <cols>
    <col min="2" max="2" width="62.140625" bestFit="1" customWidth="1"/>
    <col min="3" max="3" width="28.42578125" bestFit="1" customWidth="1"/>
    <col min="4" max="4" width="24.28515625" customWidth="1"/>
    <col min="5" max="5" width="24.7109375" customWidth="1"/>
  </cols>
  <sheetData>
    <row r="2" spans="1:5" x14ac:dyDescent="0.2">
      <c r="D2" s="38" t="s">
        <v>76</v>
      </c>
    </row>
    <row r="4" spans="1:5" x14ac:dyDescent="0.2">
      <c r="B4" s="3" t="s">
        <v>1</v>
      </c>
      <c r="C4" s="2" t="s">
        <v>2</v>
      </c>
      <c r="D4" s="2" t="s">
        <v>0</v>
      </c>
      <c r="E4" s="2" t="s">
        <v>3</v>
      </c>
    </row>
    <row r="5" spans="1:5" ht="15" x14ac:dyDescent="0.25">
      <c r="A5">
        <v>1</v>
      </c>
      <c r="B5" s="37" t="s">
        <v>72</v>
      </c>
      <c r="C5" s="37" t="s">
        <v>47</v>
      </c>
      <c r="D5" s="60">
        <v>0.9790566938908255</v>
      </c>
      <c r="E5" s="60">
        <v>-5.7999230972749505E-2</v>
      </c>
    </row>
    <row r="6" spans="1:5" ht="15" x14ac:dyDescent="0.25">
      <c r="A6">
        <f>+A5+1</f>
        <v>2</v>
      </c>
      <c r="B6" s="37" t="s">
        <v>73</v>
      </c>
      <c r="C6" s="37" t="s">
        <v>48</v>
      </c>
      <c r="D6" s="60">
        <v>0.97965767168201479</v>
      </c>
      <c r="E6" s="60">
        <v>-0.12644914935915263</v>
      </c>
    </row>
    <row r="7" spans="1:5" ht="15" x14ac:dyDescent="0.25">
      <c r="A7">
        <f t="shared" ref="A7:A44" si="0">+A6+1</f>
        <v>3</v>
      </c>
      <c r="B7" s="37" t="s">
        <v>13</v>
      </c>
      <c r="C7" s="37" t="s">
        <v>47</v>
      </c>
      <c r="D7" s="60">
        <v>1.0390026219013595</v>
      </c>
      <c r="E7" s="60">
        <v>4.6989647756130015E-2</v>
      </c>
    </row>
    <row r="8" spans="1:5" ht="15" x14ac:dyDescent="0.25">
      <c r="A8">
        <f t="shared" si="0"/>
        <v>4</v>
      </c>
      <c r="B8" s="37" t="s">
        <v>14</v>
      </c>
      <c r="C8" s="37" t="s">
        <v>49</v>
      </c>
      <c r="D8" s="60">
        <v>0.97575519722037396</v>
      </c>
      <c r="E8" s="60">
        <v>-0.2447320853412851</v>
      </c>
    </row>
    <row r="9" spans="1:5" ht="15" x14ac:dyDescent="0.25">
      <c r="A9">
        <f t="shared" si="0"/>
        <v>5</v>
      </c>
      <c r="B9" s="37" t="s">
        <v>15</v>
      </c>
      <c r="C9" s="37" t="s">
        <v>50</v>
      </c>
      <c r="D9" s="60">
        <v>1.0474134933166435</v>
      </c>
      <c r="E9" s="60">
        <v>-0.26247424440546308</v>
      </c>
    </row>
    <row r="10" spans="1:5" ht="15" x14ac:dyDescent="0.25">
      <c r="A10">
        <f t="shared" si="0"/>
        <v>6</v>
      </c>
      <c r="B10" s="37" t="s">
        <v>16</v>
      </c>
      <c r="C10" s="37" t="s">
        <v>51</v>
      </c>
      <c r="D10" s="60">
        <v>0.98408470171746731</v>
      </c>
      <c r="E10" s="60">
        <v>-8.1562417874661008E-3</v>
      </c>
    </row>
    <row r="11" spans="1:5" ht="15" x14ac:dyDescent="0.25">
      <c r="A11">
        <f t="shared" si="0"/>
        <v>7</v>
      </c>
      <c r="B11" s="37" t="s">
        <v>70</v>
      </c>
      <c r="C11" s="37" t="s">
        <v>52</v>
      </c>
      <c r="D11" s="60">
        <v>1</v>
      </c>
      <c r="E11" s="60">
        <v>0</v>
      </c>
    </row>
    <row r="12" spans="1:5" ht="15" x14ac:dyDescent="0.25">
      <c r="A12">
        <f t="shared" si="0"/>
        <v>8</v>
      </c>
      <c r="B12" s="37" t="s">
        <v>17</v>
      </c>
      <c r="C12" s="37" t="s">
        <v>53</v>
      </c>
      <c r="D12" s="60">
        <v>0.82717671806095161</v>
      </c>
      <c r="E12" s="60">
        <v>-2.4712977825728011E-2</v>
      </c>
    </row>
    <row r="13" spans="1:5" ht="15" x14ac:dyDescent="0.25">
      <c r="A13">
        <f t="shared" si="0"/>
        <v>9</v>
      </c>
      <c r="B13" s="37" t="s">
        <v>18</v>
      </c>
      <c r="C13" s="37" t="s">
        <v>54</v>
      </c>
      <c r="D13" s="60">
        <v>0.91565940927404943</v>
      </c>
      <c r="E13" s="60">
        <v>-2.6572121673842375E-3</v>
      </c>
    </row>
    <row r="14" spans="1:5" ht="15" x14ac:dyDescent="0.25">
      <c r="A14">
        <f t="shared" si="0"/>
        <v>10</v>
      </c>
      <c r="B14" s="37" t="s">
        <v>19</v>
      </c>
      <c r="C14" s="37" t="s">
        <v>55</v>
      </c>
      <c r="D14" s="60">
        <v>1.0318230269774129</v>
      </c>
      <c r="E14" s="60">
        <v>-0.22536185748325233</v>
      </c>
    </row>
    <row r="15" spans="1:5" ht="15" x14ac:dyDescent="0.25">
      <c r="A15">
        <f t="shared" si="0"/>
        <v>11</v>
      </c>
      <c r="B15" s="37" t="s">
        <v>20</v>
      </c>
      <c r="C15" s="37" t="s">
        <v>51</v>
      </c>
      <c r="D15" s="60">
        <v>0.97536791890097829</v>
      </c>
      <c r="E15" s="60">
        <v>2.5723665053547506E-2</v>
      </c>
    </row>
    <row r="16" spans="1:5" ht="15" x14ac:dyDescent="0.25">
      <c r="A16">
        <f t="shared" si="0"/>
        <v>12</v>
      </c>
      <c r="B16" s="37" t="s">
        <v>21</v>
      </c>
      <c r="C16" s="37" t="s">
        <v>54</v>
      </c>
      <c r="D16" s="60">
        <v>0.96207075238169892</v>
      </c>
      <c r="E16" s="60">
        <v>-7.3034373477467884E-2</v>
      </c>
    </row>
    <row r="17" spans="1:5" ht="15" x14ac:dyDescent="0.25">
      <c r="A17">
        <f t="shared" si="0"/>
        <v>13</v>
      </c>
      <c r="B17" s="37" t="s">
        <v>22</v>
      </c>
      <c r="C17" s="37" t="s">
        <v>56</v>
      </c>
      <c r="D17" s="60">
        <v>1.0175397112957305</v>
      </c>
      <c r="E17" s="60">
        <v>-0.16957343937368963</v>
      </c>
    </row>
    <row r="18" spans="1:5" ht="15" x14ac:dyDescent="0.25">
      <c r="A18">
        <f t="shared" si="0"/>
        <v>14</v>
      </c>
      <c r="B18" s="37" t="s">
        <v>23</v>
      </c>
      <c r="C18" s="37" t="s">
        <v>57</v>
      </c>
      <c r="D18" s="60">
        <v>0.97489824380482493</v>
      </c>
      <c r="E18" s="60">
        <v>-2.3074956155005211E-2</v>
      </c>
    </row>
    <row r="19" spans="1:5" ht="15" x14ac:dyDescent="0.25">
      <c r="A19">
        <f t="shared" si="0"/>
        <v>15</v>
      </c>
      <c r="B19" s="37" t="s">
        <v>24</v>
      </c>
      <c r="C19" s="37" t="s">
        <v>58</v>
      </c>
      <c r="D19" s="60">
        <v>1.06856175479301</v>
      </c>
      <c r="E19" s="60">
        <v>-0.26172423224499752</v>
      </c>
    </row>
    <row r="20" spans="1:5" ht="15" x14ac:dyDescent="0.25">
      <c r="A20">
        <f t="shared" si="0"/>
        <v>16</v>
      </c>
      <c r="B20" s="37" t="s">
        <v>25</v>
      </c>
      <c r="C20" s="37" t="s">
        <v>40</v>
      </c>
      <c r="D20" s="60">
        <v>1.0097550927170296</v>
      </c>
      <c r="E20" s="60">
        <v>-0.17074897229510899</v>
      </c>
    </row>
    <row r="21" spans="1:5" ht="15" x14ac:dyDescent="0.25">
      <c r="A21">
        <f t="shared" si="0"/>
        <v>17</v>
      </c>
      <c r="B21" s="37" t="s">
        <v>26</v>
      </c>
      <c r="C21" s="37" t="s">
        <v>54</v>
      </c>
      <c r="D21" s="60">
        <v>0.91479272882421248</v>
      </c>
      <c r="E21" s="60">
        <v>-8.3657201671122117E-2</v>
      </c>
    </row>
    <row r="22" spans="1:5" ht="15" x14ac:dyDescent="0.25">
      <c r="A22">
        <f t="shared" si="0"/>
        <v>18</v>
      </c>
      <c r="B22" s="37" t="s">
        <v>27</v>
      </c>
      <c r="C22" s="37" t="s">
        <v>57</v>
      </c>
      <c r="D22" s="60">
        <v>1.0218791872924675</v>
      </c>
      <c r="E22" s="60">
        <v>-4.099995063592754E-2</v>
      </c>
    </row>
    <row r="23" spans="1:5" ht="15" x14ac:dyDescent="0.25">
      <c r="A23">
        <f t="shared" si="0"/>
        <v>19</v>
      </c>
      <c r="B23" s="37" t="s">
        <v>28</v>
      </c>
      <c r="C23" s="37" t="s">
        <v>59</v>
      </c>
      <c r="D23" s="60">
        <v>0.92575886330902457</v>
      </c>
      <c r="E23" s="60">
        <v>-9.061925909399271E-2</v>
      </c>
    </row>
    <row r="24" spans="1:5" ht="15" x14ac:dyDescent="0.25">
      <c r="A24">
        <f t="shared" si="0"/>
        <v>20</v>
      </c>
      <c r="B24" s="37" t="s">
        <v>29</v>
      </c>
      <c r="C24" s="37" t="s">
        <v>57</v>
      </c>
      <c r="D24" s="60">
        <v>1.0324500923866338</v>
      </c>
      <c r="E24" s="60">
        <v>-9.5225632034949381E-2</v>
      </c>
    </row>
    <row r="25" spans="1:5" ht="15" x14ac:dyDescent="0.25">
      <c r="A25">
        <f t="shared" si="0"/>
        <v>21</v>
      </c>
      <c r="B25" s="37" t="s">
        <v>30</v>
      </c>
      <c r="C25" s="37" t="s">
        <v>47</v>
      </c>
      <c r="D25" s="60">
        <v>0.9889937593401098</v>
      </c>
      <c r="E25" s="60">
        <v>1.4162633388547174E-2</v>
      </c>
    </row>
    <row r="26" spans="1:5" ht="15" x14ac:dyDescent="0.25">
      <c r="A26">
        <f t="shared" si="0"/>
        <v>22</v>
      </c>
      <c r="B26" s="37" t="s">
        <v>31</v>
      </c>
      <c r="C26" s="37" t="s">
        <v>60</v>
      </c>
      <c r="D26" s="60">
        <v>1.0128485723125533</v>
      </c>
      <c r="E26" s="60">
        <v>-6.1667311526548474E-2</v>
      </c>
    </row>
    <row r="27" spans="1:5" ht="15" x14ac:dyDescent="0.25">
      <c r="A27">
        <f t="shared" si="0"/>
        <v>23</v>
      </c>
      <c r="B27" s="37" t="s">
        <v>32</v>
      </c>
      <c r="C27" s="37" t="s">
        <v>57</v>
      </c>
      <c r="D27" s="60">
        <v>0.99747833731118596</v>
      </c>
      <c r="E27" s="60">
        <v>-8.2427624598761184E-2</v>
      </c>
    </row>
    <row r="28" spans="1:5" ht="15" x14ac:dyDescent="0.25">
      <c r="A28">
        <f t="shared" si="0"/>
        <v>24</v>
      </c>
      <c r="B28" s="37" t="s">
        <v>33</v>
      </c>
      <c r="C28" s="37" t="s">
        <v>49</v>
      </c>
      <c r="D28" s="60">
        <v>0.99467461232178744</v>
      </c>
      <c r="E28" s="60">
        <v>-0.10143660975949631</v>
      </c>
    </row>
    <row r="29" spans="1:5" ht="15" x14ac:dyDescent="0.25">
      <c r="A29">
        <f t="shared" si="0"/>
        <v>25</v>
      </c>
      <c r="B29" s="37" t="s">
        <v>34</v>
      </c>
      <c r="C29" s="37" t="s">
        <v>47</v>
      </c>
      <c r="D29" s="60">
        <v>0.99554765153102698</v>
      </c>
      <c r="E29" s="60">
        <v>-3.4561847062323903E-2</v>
      </c>
    </row>
    <row r="30" spans="1:5" ht="15" x14ac:dyDescent="0.25">
      <c r="A30">
        <f t="shared" si="0"/>
        <v>26</v>
      </c>
      <c r="B30" s="37" t="s">
        <v>35</v>
      </c>
      <c r="C30" s="37" t="s">
        <v>51</v>
      </c>
      <c r="D30" s="60">
        <v>0.99134620821246056</v>
      </c>
      <c r="E30" s="60">
        <v>-5.435094162137899E-2</v>
      </c>
    </row>
    <row r="31" spans="1:5" ht="15" x14ac:dyDescent="0.25">
      <c r="A31">
        <f t="shared" si="0"/>
        <v>27</v>
      </c>
      <c r="B31" s="37" t="s">
        <v>36</v>
      </c>
      <c r="C31" s="37" t="s">
        <v>61</v>
      </c>
      <c r="D31" s="60">
        <v>0.80385985471431598</v>
      </c>
      <c r="E31" s="60">
        <v>-6.1144958884112643E-2</v>
      </c>
    </row>
    <row r="32" spans="1:5" ht="15" x14ac:dyDescent="0.25">
      <c r="A32">
        <f t="shared" si="0"/>
        <v>28</v>
      </c>
      <c r="B32" s="37" t="s">
        <v>37</v>
      </c>
      <c r="C32" s="37" t="s">
        <v>62</v>
      </c>
      <c r="D32" s="60">
        <v>0.91883525654796783</v>
      </c>
      <c r="E32" s="60">
        <v>-7.3635993390627874E-2</v>
      </c>
    </row>
    <row r="33" spans="1:5" ht="15" x14ac:dyDescent="0.25">
      <c r="A33">
        <f t="shared" si="0"/>
        <v>29</v>
      </c>
      <c r="B33" s="37" t="s">
        <v>38</v>
      </c>
      <c r="C33" s="37" t="s">
        <v>63</v>
      </c>
      <c r="D33" s="60">
        <v>0.86578235362297873</v>
      </c>
      <c r="E33" s="60">
        <v>1.3546577673372973E-2</v>
      </c>
    </row>
    <row r="34" spans="1:5" ht="15" x14ac:dyDescent="0.25">
      <c r="A34">
        <f t="shared" si="0"/>
        <v>30</v>
      </c>
      <c r="B34" s="37" t="s">
        <v>39</v>
      </c>
      <c r="C34" s="37" t="s">
        <v>64</v>
      </c>
      <c r="D34" s="60">
        <v>1.0382931853724955</v>
      </c>
      <c r="E34" s="60">
        <v>-0.39355677488819918</v>
      </c>
    </row>
    <row r="35" spans="1:5" ht="15" x14ac:dyDescent="0.25">
      <c r="A35">
        <f t="shared" si="0"/>
        <v>31</v>
      </c>
      <c r="B35" s="40" t="s">
        <v>71</v>
      </c>
      <c r="C35" s="39"/>
    </row>
    <row r="36" spans="1:5" x14ac:dyDescent="0.2">
      <c r="A36">
        <f t="shared" si="0"/>
        <v>32</v>
      </c>
      <c r="B36" t="s">
        <v>40</v>
      </c>
      <c r="C36" s="38" t="s">
        <v>65</v>
      </c>
      <c r="D36">
        <v>0.9191352309136066</v>
      </c>
      <c r="E36">
        <v>-8.4877257034312592E-3</v>
      </c>
    </row>
    <row r="37" spans="1:5" x14ac:dyDescent="0.2">
      <c r="A37">
        <f t="shared" si="0"/>
        <v>33</v>
      </c>
      <c r="B37" t="s">
        <v>41</v>
      </c>
      <c r="C37" s="38" t="s">
        <v>67</v>
      </c>
      <c r="D37">
        <v>1.0452137898905638</v>
      </c>
      <c r="E37">
        <v>-0.23875721754188595</v>
      </c>
    </row>
    <row r="38" spans="1:5" x14ac:dyDescent="0.2">
      <c r="A38">
        <f t="shared" si="0"/>
        <v>34</v>
      </c>
      <c r="B38" t="s">
        <v>42</v>
      </c>
      <c r="C38" s="38" t="s">
        <v>69</v>
      </c>
      <c r="D38">
        <v>0.8655428116681857</v>
      </c>
      <c r="E38">
        <v>-7.3635993390627874E-2</v>
      </c>
    </row>
    <row r="39" spans="1:5" x14ac:dyDescent="0.2">
      <c r="A39">
        <f t="shared" si="0"/>
        <v>35</v>
      </c>
      <c r="B39" t="s">
        <v>43</v>
      </c>
      <c r="C39" s="38" t="s">
        <v>66</v>
      </c>
      <c r="D39">
        <v>1.0174012284563738</v>
      </c>
      <c r="E39">
        <v>-2.858367616899038E-2</v>
      </c>
    </row>
    <row r="40" spans="1:5" x14ac:dyDescent="0.2">
      <c r="A40">
        <f t="shared" si="0"/>
        <v>36</v>
      </c>
      <c r="B40" t="s">
        <v>44</v>
      </c>
      <c r="C40" s="38" t="s">
        <v>68</v>
      </c>
      <c r="D40">
        <v>0.8155182863876338</v>
      </c>
      <c r="E40">
        <v>-4.2928968354920105E-2</v>
      </c>
    </row>
    <row r="41" spans="1:5" x14ac:dyDescent="0.2">
      <c r="A41">
        <f t="shared" si="0"/>
        <v>37</v>
      </c>
      <c r="B41" t="s">
        <v>45</v>
      </c>
      <c r="C41" s="38" t="s">
        <v>69</v>
      </c>
      <c r="D41">
        <v>1.0706988783025959</v>
      </c>
      <c r="E41">
        <v>-0.26172423224499752</v>
      </c>
    </row>
    <row r="42" spans="1:5" x14ac:dyDescent="0.2">
      <c r="A42">
        <f t="shared" si="0"/>
        <v>38</v>
      </c>
      <c r="B42" t="s">
        <v>46</v>
      </c>
      <c r="C42" s="38" t="s">
        <v>67</v>
      </c>
      <c r="D42">
        <v>0.97507353863871049</v>
      </c>
      <c r="E42">
        <v>-0.15753928148664542</v>
      </c>
    </row>
    <row r="43" spans="1:5" ht="15" x14ac:dyDescent="0.25">
      <c r="A43">
        <f t="shared" si="0"/>
        <v>39</v>
      </c>
      <c r="B43" s="40" t="s">
        <v>71</v>
      </c>
      <c r="C43" s="38"/>
    </row>
    <row r="44" spans="1:5" ht="18" x14ac:dyDescent="0.2">
      <c r="A44">
        <f t="shared" si="0"/>
        <v>40</v>
      </c>
      <c r="B44" s="4" t="s">
        <v>8</v>
      </c>
      <c r="C44" s="1"/>
      <c r="D44">
        <v>1.0028188732382526</v>
      </c>
      <c r="E44">
        <v>-0.13367044685543816</v>
      </c>
    </row>
    <row r="46" spans="1:5" ht="18" x14ac:dyDescent="0.2">
      <c r="B46" s="33" t="s">
        <v>10</v>
      </c>
      <c r="C46">
        <v>7</v>
      </c>
    </row>
    <row r="47" spans="1:5" ht="18" x14ac:dyDescent="0.2">
      <c r="B47" s="33" t="s">
        <v>11</v>
      </c>
      <c r="C47">
        <v>40</v>
      </c>
    </row>
    <row r="49" spans="4:4" x14ac:dyDescent="0.2">
      <c r="D49" s="38" t="s">
        <v>76</v>
      </c>
    </row>
  </sheetData>
  <sortState ref="G56:P62">
    <sortCondition ref="G56"/>
  </sortState>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CALCULATOR</vt:lpstr>
      <vt:lpstr>Omrekeningsfactor</vt:lpstr>
      <vt:lpstr>CALCULATOR!Afdrukbereik</vt:lpstr>
    </vt:vector>
  </TitlesOfParts>
  <Company>Catharina-Ziekenhuis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AKLABR01</dc:creator>
  <cp:lastModifiedBy>Arjen-Kars Boer</cp:lastModifiedBy>
  <cp:lastPrinted>2013-03-04T17:07:55Z</cp:lastPrinted>
  <dcterms:created xsi:type="dcterms:W3CDTF">2013-02-11T15:47:27Z</dcterms:created>
  <dcterms:modified xsi:type="dcterms:W3CDTF">2016-05-09T15:24:52Z</dcterms:modified>
</cp:coreProperties>
</file>